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VECCHIA SEDE\VERA\USER\Desktop\CODIPRA\CAMPAGNA GRANDINE 2026\ASTA TELEMATICA\10_Doc da caricare sulla Homepage del portale\"/>
    </mc:Choice>
  </mc:AlternateContent>
  <xr:revisionPtr revIDLastSave="0" documentId="13_ncr:1_{C36CF52A-4565-4F0D-BF2B-3D6CFAAD3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 1" sheetId="3" r:id="rId1"/>
  </sheets>
  <definedNames>
    <definedName name="_xlnm.Print_Area" localSheetId="0">'Foglio 1'!$A$1:$S$249</definedName>
    <definedName name="_xlnm.Print_Titles" localSheetId="0">'Foglio 1'!$4:$5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5" i="3" l="1"/>
  <c r="P225" i="3"/>
  <c r="Q224" i="3"/>
  <c r="P224" i="3"/>
  <c r="Q223" i="3"/>
  <c r="P223" i="3"/>
  <c r="Q222" i="3"/>
  <c r="P222" i="3"/>
  <c r="Q221" i="3"/>
  <c r="P221" i="3"/>
  <c r="Q220" i="3"/>
  <c r="P220" i="3"/>
  <c r="Q219" i="3"/>
  <c r="P219" i="3"/>
  <c r="Q218" i="3"/>
  <c r="P218" i="3"/>
  <c r="Q217" i="3"/>
  <c r="P217" i="3"/>
  <c r="Q216" i="3"/>
  <c r="P216" i="3"/>
  <c r="Q215" i="3"/>
  <c r="P215" i="3"/>
  <c r="Q214" i="3"/>
  <c r="P214" i="3"/>
  <c r="Q213" i="3"/>
  <c r="P213" i="3"/>
  <c r="L225" i="3"/>
  <c r="K225" i="3"/>
  <c r="L224" i="3"/>
  <c r="K224" i="3"/>
  <c r="L223" i="3"/>
  <c r="K223" i="3"/>
  <c r="L222" i="3"/>
  <c r="K222" i="3"/>
  <c r="L221" i="3"/>
  <c r="K221" i="3"/>
  <c r="L220" i="3"/>
  <c r="K220" i="3"/>
  <c r="L219" i="3"/>
  <c r="K219" i="3"/>
  <c r="L218" i="3"/>
  <c r="K218" i="3"/>
  <c r="L217" i="3"/>
  <c r="K217" i="3"/>
  <c r="L216" i="3"/>
  <c r="K216" i="3"/>
  <c r="L215" i="3"/>
  <c r="K215" i="3"/>
  <c r="L214" i="3"/>
  <c r="K214" i="3"/>
  <c r="L213" i="3"/>
  <c r="K213" i="3"/>
  <c r="I132" i="3"/>
  <c r="J132" i="3"/>
  <c r="K132" i="3"/>
  <c r="L132" i="3"/>
  <c r="M132" i="3"/>
  <c r="N132" i="3"/>
  <c r="O132" i="3"/>
  <c r="P132" i="3"/>
  <c r="Q132" i="3"/>
  <c r="R132" i="3"/>
  <c r="S132" i="3"/>
  <c r="S121" i="3" l="1"/>
  <c r="R121" i="3"/>
  <c r="N121" i="3"/>
  <c r="Q121" i="3" s="1"/>
  <c r="M121" i="3"/>
  <c r="L121" i="3"/>
  <c r="K121" i="3"/>
  <c r="J121" i="3"/>
  <c r="I121" i="3"/>
  <c r="N120" i="3"/>
  <c r="S120" i="3" s="1"/>
  <c r="M120" i="3"/>
  <c r="L120" i="3"/>
  <c r="K120" i="3"/>
  <c r="J120" i="3"/>
  <c r="I120" i="3"/>
  <c r="I122" i="3"/>
  <c r="J122" i="3"/>
  <c r="K122" i="3"/>
  <c r="L122" i="3"/>
  <c r="M122" i="3"/>
  <c r="N122" i="3"/>
  <c r="O122" i="3" s="1"/>
  <c r="I123" i="3"/>
  <c r="J123" i="3"/>
  <c r="K123" i="3"/>
  <c r="L123" i="3"/>
  <c r="M123" i="3"/>
  <c r="N123" i="3"/>
  <c r="O123" i="3" s="1"/>
  <c r="I124" i="3"/>
  <c r="J124" i="3"/>
  <c r="K124" i="3"/>
  <c r="L124" i="3"/>
  <c r="M124" i="3"/>
  <c r="N124" i="3"/>
  <c r="O124" i="3"/>
  <c r="P124" i="3"/>
  <c r="Q124" i="3"/>
  <c r="R124" i="3"/>
  <c r="S124" i="3"/>
  <c r="I125" i="3"/>
  <c r="J125" i="3"/>
  <c r="K125" i="3"/>
  <c r="L125" i="3"/>
  <c r="M125" i="3"/>
  <c r="N125" i="3"/>
  <c r="R125" i="3" s="1"/>
  <c r="O125" i="3"/>
  <c r="P125" i="3"/>
  <c r="Q125" i="3"/>
  <c r="I126" i="3"/>
  <c r="J126" i="3"/>
  <c r="K126" i="3"/>
  <c r="L126" i="3"/>
  <c r="M126" i="3"/>
  <c r="N126" i="3"/>
  <c r="O126" i="3"/>
  <c r="P126" i="3"/>
  <c r="Q126" i="3"/>
  <c r="R126" i="3"/>
  <c r="S126" i="3"/>
  <c r="I127" i="3"/>
  <c r="J127" i="3"/>
  <c r="K127" i="3"/>
  <c r="L127" i="3"/>
  <c r="M127" i="3"/>
  <c r="N127" i="3"/>
  <c r="O127" i="3"/>
  <c r="P127" i="3"/>
  <c r="Q127" i="3"/>
  <c r="R127" i="3"/>
  <c r="S127" i="3"/>
  <c r="I128" i="3"/>
  <c r="J128" i="3"/>
  <c r="K128" i="3"/>
  <c r="L128" i="3"/>
  <c r="M128" i="3"/>
  <c r="N128" i="3"/>
  <c r="O128" i="3" s="1"/>
  <c r="I129" i="3"/>
  <c r="J129" i="3"/>
  <c r="K129" i="3"/>
  <c r="L129" i="3"/>
  <c r="M129" i="3"/>
  <c r="N129" i="3"/>
  <c r="O129" i="3"/>
  <c r="P129" i="3"/>
  <c r="Q129" i="3"/>
  <c r="R129" i="3"/>
  <c r="S129" i="3"/>
  <c r="I130" i="3"/>
  <c r="J130" i="3"/>
  <c r="K130" i="3"/>
  <c r="L130" i="3"/>
  <c r="M130" i="3"/>
  <c r="N130" i="3"/>
  <c r="S130" i="3" s="1"/>
  <c r="O130" i="3"/>
  <c r="P130" i="3"/>
  <c r="Q130" i="3"/>
  <c r="R130" i="3"/>
  <c r="M106" i="3"/>
  <c r="L106" i="3"/>
  <c r="K106" i="3"/>
  <c r="J106" i="3"/>
  <c r="I106" i="3"/>
  <c r="M105" i="3"/>
  <c r="L105" i="3"/>
  <c r="K105" i="3"/>
  <c r="J105" i="3"/>
  <c r="I105" i="3"/>
  <c r="N50" i="3"/>
  <c r="N64" i="3"/>
  <c r="R64" i="3" s="1"/>
  <c r="I64" i="3"/>
  <c r="J64" i="3"/>
  <c r="K64" i="3"/>
  <c r="L64" i="3"/>
  <c r="M64" i="3"/>
  <c r="Q122" i="3" l="1"/>
  <c r="P122" i="3"/>
  <c r="S123" i="3"/>
  <c r="S128" i="3"/>
  <c r="R123" i="3"/>
  <c r="R128" i="3"/>
  <c r="Q123" i="3"/>
  <c r="Q128" i="3"/>
  <c r="P123" i="3"/>
  <c r="R122" i="3"/>
  <c r="P128" i="3"/>
  <c r="S122" i="3"/>
  <c r="S125" i="3"/>
  <c r="O121" i="3"/>
  <c r="P121" i="3"/>
  <c r="O120" i="3"/>
  <c r="P120" i="3"/>
  <c r="Q120" i="3"/>
  <c r="R120" i="3"/>
  <c r="S64" i="3"/>
  <c r="O64" i="3"/>
  <c r="P64" i="3"/>
  <c r="Q64" i="3"/>
  <c r="N72" i="3"/>
  <c r="R72" i="3" s="1"/>
  <c r="M72" i="3"/>
  <c r="L72" i="3"/>
  <c r="K72" i="3"/>
  <c r="J72" i="3"/>
  <c r="I72" i="3"/>
  <c r="N65" i="3"/>
  <c r="S65" i="3" s="1"/>
  <c r="M65" i="3"/>
  <c r="L65" i="3"/>
  <c r="K65" i="3"/>
  <c r="J65" i="3"/>
  <c r="I65" i="3"/>
  <c r="N61" i="3"/>
  <c r="S61" i="3" s="1"/>
  <c r="I61" i="3"/>
  <c r="J61" i="3"/>
  <c r="K61" i="3"/>
  <c r="L61" i="3"/>
  <c r="M61" i="3"/>
  <c r="S210" i="3"/>
  <c r="R210" i="3"/>
  <c r="Q210" i="3"/>
  <c r="P210" i="3"/>
  <c r="O210" i="3"/>
  <c r="S184" i="3"/>
  <c r="R184" i="3"/>
  <c r="Q184" i="3"/>
  <c r="P184" i="3"/>
  <c r="O184" i="3"/>
  <c r="S183" i="3"/>
  <c r="R183" i="3"/>
  <c r="Q183" i="3"/>
  <c r="P183" i="3"/>
  <c r="O183" i="3"/>
  <c r="S182" i="3"/>
  <c r="R182" i="3"/>
  <c r="Q182" i="3"/>
  <c r="P182" i="3"/>
  <c r="O182" i="3"/>
  <c r="S181" i="3"/>
  <c r="R181" i="3"/>
  <c r="Q181" i="3"/>
  <c r="P181" i="3"/>
  <c r="O181" i="3"/>
  <c r="S180" i="3"/>
  <c r="R180" i="3"/>
  <c r="Q180" i="3"/>
  <c r="P180" i="3"/>
  <c r="O180" i="3"/>
  <c r="S179" i="3"/>
  <c r="R179" i="3"/>
  <c r="Q179" i="3"/>
  <c r="P179" i="3"/>
  <c r="O179" i="3"/>
  <c r="S178" i="3"/>
  <c r="R178" i="3"/>
  <c r="Q178" i="3"/>
  <c r="P178" i="3"/>
  <c r="O178" i="3"/>
  <c r="S73" i="3"/>
  <c r="R73" i="3"/>
  <c r="Q73" i="3"/>
  <c r="P73" i="3"/>
  <c r="O73" i="3"/>
  <c r="S69" i="3"/>
  <c r="R69" i="3"/>
  <c r="Q69" i="3"/>
  <c r="P69" i="3"/>
  <c r="O69" i="3"/>
  <c r="S63" i="3"/>
  <c r="R63" i="3"/>
  <c r="Q63" i="3"/>
  <c r="P63" i="3"/>
  <c r="O63" i="3"/>
  <c r="S62" i="3"/>
  <c r="R62" i="3"/>
  <c r="Q62" i="3"/>
  <c r="P62" i="3"/>
  <c r="O62" i="3"/>
  <c r="S59" i="3"/>
  <c r="R59" i="3"/>
  <c r="Q59" i="3"/>
  <c r="P59" i="3"/>
  <c r="O59" i="3"/>
  <c r="S58" i="3"/>
  <c r="R58" i="3"/>
  <c r="Q58" i="3"/>
  <c r="P58" i="3"/>
  <c r="O58" i="3"/>
  <c r="M212" i="3"/>
  <c r="L212" i="3"/>
  <c r="K212" i="3"/>
  <c r="J212" i="3"/>
  <c r="I212" i="3"/>
  <c r="M211" i="3"/>
  <c r="L211" i="3"/>
  <c r="K211" i="3"/>
  <c r="J211" i="3"/>
  <c r="I211" i="3"/>
  <c r="M210" i="3"/>
  <c r="L210" i="3"/>
  <c r="K210" i="3"/>
  <c r="J210" i="3"/>
  <c r="I210" i="3"/>
  <c r="M209" i="3"/>
  <c r="L209" i="3"/>
  <c r="K209" i="3"/>
  <c r="J209" i="3"/>
  <c r="I209" i="3"/>
  <c r="M208" i="3"/>
  <c r="L208" i="3"/>
  <c r="K208" i="3"/>
  <c r="J208" i="3"/>
  <c r="I208" i="3"/>
  <c r="M207" i="3"/>
  <c r="L207" i="3"/>
  <c r="K207" i="3"/>
  <c r="J207" i="3"/>
  <c r="I207" i="3"/>
  <c r="M206" i="3"/>
  <c r="L206" i="3"/>
  <c r="K206" i="3"/>
  <c r="J206" i="3"/>
  <c r="I206" i="3"/>
  <c r="M205" i="3"/>
  <c r="L205" i="3"/>
  <c r="K205" i="3"/>
  <c r="J205" i="3"/>
  <c r="I205" i="3"/>
  <c r="M204" i="3"/>
  <c r="L204" i="3"/>
  <c r="K204" i="3"/>
  <c r="J204" i="3"/>
  <c r="I204" i="3"/>
  <c r="M203" i="3"/>
  <c r="L203" i="3"/>
  <c r="K203" i="3"/>
  <c r="J203" i="3"/>
  <c r="I203" i="3"/>
  <c r="M202" i="3"/>
  <c r="L202" i="3"/>
  <c r="K202" i="3"/>
  <c r="J202" i="3"/>
  <c r="I202" i="3"/>
  <c r="M201" i="3"/>
  <c r="L201" i="3"/>
  <c r="K201" i="3"/>
  <c r="J201" i="3"/>
  <c r="I201" i="3"/>
  <c r="M200" i="3"/>
  <c r="L200" i="3"/>
  <c r="K200" i="3"/>
  <c r="J200" i="3"/>
  <c r="I200" i="3"/>
  <c r="M199" i="3"/>
  <c r="L199" i="3"/>
  <c r="K199" i="3"/>
  <c r="J199" i="3"/>
  <c r="I199" i="3"/>
  <c r="M198" i="3"/>
  <c r="L198" i="3"/>
  <c r="K198" i="3"/>
  <c r="J198" i="3"/>
  <c r="I198" i="3"/>
  <c r="M197" i="3"/>
  <c r="L197" i="3"/>
  <c r="K197" i="3"/>
  <c r="J197" i="3"/>
  <c r="I197" i="3"/>
  <c r="M196" i="3"/>
  <c r="L196" i="3"/>
  <c r="K196" i="3"/>
  <c r="J196" i="3"/>
  <c r="I196" i="3"/>
  <c r="M195" i="3"/>
  <c r="L195" i="3"/>
  <c r="K195" i="3"/>
  <c r="J195" i="3"/>
  <c r="I195" i="3"/>
  <c r="M194" i="3"/>
  <c r="L194" i="3"/>
  <c r="K194" i="3"/>
  <c r="J194" i="3"/>
  <c r="I194" i="3"/>
  <c r="M193" i="3"/>
  <c r="L193" i="3"/>
  <c r="K193" i="3"/>
  <c r="J193" i="3"/>
  <c r="I193" i="3"/>
  <c r="M192" i="3"/>
  <c r="L192" i="3"/>
  <c r="K192" i="3"/>
  <c r="J192" i="3"/>
  <c r="I192" i="3"/>
  <c r="M191" i="3"/>
  <c r="L191" i="3"/>
  <c r="K191" i="3"/>
  <c r="J191" i="3"/>
  <c r="I191" i="3"/>
  <c r="M190" i="3"/>
  <c r="L190" i="3"/>
  <c r="K190" i="3"/>
  <c r="J190" i="3"/>
  <c r="I190" i="3"/>
  <c r="M189" i="3"/>
  <c r="L189" i="3"/>
  <c r="K189" i="3"/>
  <c r="J189" i="3"/>
  <c r="I189" i="3"/>
  <c r="M188" i="3"/>
  <c r="L188" i="3"/>
  <c r="K188" i="3"/>
  <c r="J188" i="3"/>
  <c r="I188" i="3"/>
  <c r="M187" i="3"/>
  <c r="L187" i="3"/>
  <c r="K187" i="3"/>
  <c r="J187" i="3"/>
  <c r="I187" i="3"/>
  <c r="M186" i="3"/>
  <c r="L186" i="3"/>
  <c r="K186" i="3"/>
  <c r="J186" i="3"/>
  <c r="I186" i="3"/>
  <c r="M185" i="3"/>
  <c r="L185" i="3"/>
  <c r="K185" i="3"/>
  <c r="J185" i="3"/>
  <c r="I185" i="3"/>
  <c r="M184" i="3"/>
  <c r="L184" i="3"/>
  <c r="K184" i="3"/>
  <c r="J184" i="3"/>
  <c r="I184" i="3"/>
  <c r="M183" i="3"/>
  <c r="L183" i="3"/>
  <c r="K183" i="3"/>
  <c r="J183" i="3"/>
  <c r="I183" i="3"/>
  <c r="M182" i="3"/>
  <c r="L182" i="3"/>
  <c r="K182" i="3"/>
  <c r="J182" i="3"/>
  <c r="I182" i="3"/>
  <c r="M181" i="3"/>
  <c r="L181" i="3"/>
  <c r="K181" i="3"/>
  <c r="J181" i="3"/>
  <c r="I181" i="3"/>
  <c r="M180" i="3"/>
  <c r="L180" i="3"/>
  <c r="K180" i="3"/>
  <c r="J180" i="3"/>
  <c r="I180" i="3"/>
  <c r="M179" i="3"/>
  <c r="L179" i="3"/>
  <c r="K179" i="3"/>
  <c r="J179" i="3"/>
  <c r="I179" i="3"/>
  <c r="M178" i="3"/>
  <c r="L178" i="3"/>
  <c r="K178" i="3"/>
  <c r="J178" i="3"/>
  <c r="I178" i="3"/>
  <c r="M177" i="3"/>
  <c r="L177" i="3"/>
  <c r="K177" i="3"/>
  <c r="J177" i="3"/>
  <c r="I177" i="3"/>
  <c r="M176" i="3"/>
  <c r="L176" i="3"/>
  <c r="K176" i="3"/>
  <c r="J176" i="3"/>
  <c r="I176" i="3"/>
  <c r="M175" i="3"/>
  <c r="L175" i="3"/>
  <c r="K175" i="3"/>
  <c r="J175" i="3"/>
  <c r="I175" i="3"/>
  <c r="M174" i="3"/>
  <c r="L174" i="3"/>
  <c r="K174" i="3"/>
  <c r="J174" i="3"/>
  <c r="I174" i="3"/>
  <c r="M173" i="3"/>
  <c r="L173" i="3"/>
  <c r="K173" i="3"/>
  <c r="J173" i="3"/>
  <c r="I173" i="3"/>
  <c r="M172" i="3"/>
  <c r="L172" i="3"/>
  <c r="K172" i="3"/>
  <c r="J172" i="3"/>
  <c r="I172" i="3"/>
  <c r="M171" i="3"/>
  <c r="L171" i="3"/>
  <c r="K171" i="3"/>
  <c r="J171" i="3"/>
  <c r="I171" i="3"/>
  <c r="M170" i="3"/>
  <c r="L170" i="3"/>
  <c r="K170" i="3"/>
  <c r="J170" i="3"/>
  <c r="I170" i="3"/>
  <c r="M169" i="3"/>
  <c r="L169" i="3"/>
  <c r="K169" i="3"/>
  <c r="J169" i="3"/>
  <c r="I169" i="3"/>
  <c r="M168" i="3"/>
  <c r="L168" i="3"/>
  <c r="K168" i="3"/>
  <c r="J168" i="3"/>
  <c r="I168" i="3"/>
  <c r="M167" i="3"/>
  <c r="L167" i="3"/>
  <c r="K167" i="3"/>
  <c r="J167" i="3"/>
  <c r="I167" i="3"/>
  <c r="M166" i="3"/>
  <c r="L166" i="3"/>
  <c r="K166" i="3"/>
  <c r="J166" i="3"/>
  <c r="I166" i="3"/>
  <c r="M165" i="3"/>
  <c r="L165" i="3"/>
  <c r="K165" i="3"/>
  <c r="J165" i="3"/>
  <c r="I165" i="3"/>
  <c r="M164" i="3"/>
  <c r="L164" i="3"/>
  <c r="K164" i="3"/>
  <c r="J164" i="3"/>
  <c r="I164" i="3"/>
  <c r="M163" i="3"/>
  <c r="L163" i="3"/>
  <c r="K163" i="3"/>
  <c r="J163" i="3"/>
  <c r="I163" i="3"/>
  <c r="M162" i="3"/>
  <c r="L162" i="3"/>
  <c r="K162" i="3"/>
  <c r="J162" i="3"/>
  <c r="I162" i="3"/>
  <c r="M161" i="3"/>
  <c r="L161" i="3"/>
  <c r="K161" i="3"/>
  <c r="J161" i="3"/>
  <c r="I161" i="3"/>
  <c r="M160" i="3"/>
  <c r="L160" i="3"/>
  <c r="K160" i="3"/>
  <c r="J160" i="3"/>
  <c r="I160" i="3"/>
  <c r="M159" i="3"/>
  <c r="L159" i="3"/>
  <c r="K159" i="3"/>
  <c r="J159" i="3"/>
  <c r="I159" i="3"/>
  <c r="M158" i="3"/>
  <c r="L158" i="3"/>
  <c r="K158" i="3"/>
  <c r="J158" i="3"/>
  <c r="I158" i="3"/>
  <c r="M157" i="3"/>
  <c r="L157" i="3"/>
  <c r="K157" i="3"/>
  <c r="J157" i="3"/>
  <c r="I157" i="3"/>
  <c r="M156" i="3"/>
  <c r="L156" i="3"/>
  <c r="K156" i="3"/>
  <c r="J156" i="3"/>
  <c r="I156" i="3"/>
  <c r="M155" i="3"/>
  <c r="L155" i="3"/>
  <c r="K155" i="3"/>
  <c r="J155" i="3"/>
  <c r="I155" i="3"/>
  <c r="M154" i="3"/>
  <c r="L154" i="3"/>
  <c r="K154" i="3"/>
  <c r="J154" i="3"/>
  <c r="I154" i="3"/>
  <c r="M153" i="3"/>
  <c r="L153" i="3"/>
  <c r="K153" i="3"/>
  <c r="J153" i="3"/>
  <c r="I153" i="3"/>
  <c r="M152" i="3"/>
  <c r="L152" i="3"/>
  <c r="K152" i="3"/>
  <c r="J152" i="3"/>
  <c r="I152" i="3"/>
  <c r="M151" i="3"/>
  <c r="L151" i="3"/>
  <c r="K151" i="3"/>
  <c r="J151" i="3"/>
  <c r="I151" i="3"/>
  <c r="M150" i="3"/>
  <c r="L150" i="3"/>
  <c r="K150" i="3"/>
  <c r="J150" i="3"/>
  <c r="I150" i="3"/>
  <c r="M149" i="3"/>
  <c r="L149" i="3"/>
  <c r="K149" i="3"/>
  <c r="J149" i="3"/>
  <c r="I149" i="3"/>
  <c r="M148" i="3"/>
  <c r="L148" i="3"/>
  <c r="K148" i="3"/>
  <c r="J148" i="3"/>
  <c r="I148" i="3"/>
  <c r="M147" i="3"/>
  <c r="L147" i="3"/>
  <c r="K147" i="3"/>
  <c r="J147" i="3"/>
  <c r="I147" i="3"/>
  <c r="M146" i="3"/>
  <c r="L146" i="3"/>
  <c r="K146" i="3"/>
  <c r="J146" i="3"/>
  <c r="I146" i="3"/>
  <c r="M145" i="3"/>
  <c r="L145" i="3"/>
  <c r="K145" i="3"/>
  <c r="J145" i="3"/>
  <c r="I145" i="3"/>
  <c r="M144" i="3"/>
  <c r="L144" i="3"/>
  <c r="K144" i="3"/>
  <c r="J144" i="3"/>
  <c r="I144" i="3"/>
  <c r="M143" i="3"/>
  <c r="L143" i="3"/>
  <c r="K143" i="3"/>
  <c r="J143" i="3"/>
  <c r="I143" i="3"/>
  <c r="M142" i="3"/>
  <c r="L142" i="3"/>
  <c r="K142" i="3"/>
  <c r="J142" i="3"/>
  <c r="I142" i="3"/>
  <c r="M141" i="3"/>
  <c r="L141" i="3"/>
  <c r="K141" i="3"/>
  <c r="J141" i="3"/>
  <c r="I141" i="3"/>
  <c r="M140" i="3"/>
  <c r="L140" i="3"/>
  <c r="K140" i="3"/>
  <c r="J140" i="3"/>
  <c r="I140" i="3"/>
  <c r="M139" i="3"/>
  <c r="L139" i="3"/>
  <c r="K139" i="3"/>
  <c r="J139" i="3"/>
  <c r="I139" i="3"/>
  <c r="M138" i="3"/>
  <c r="L138" i="3"/>
  <c r="K138" i="3"/>
  <c r="J138" i="3"/>
  <c r="I138" i="3"/>
  <c r="M137" i="3"/>
  <c r="L137" i="3"/>
  <c r="K137" i="3"/>
  <c r="J137" i="3"/>
  <c r="I137" i="3"/>
  <c r="M136" i="3"/>
  <c r="L136" i="3"/>
  <c r="K136" i="3"/>
  <c r="J136" i="3"/>
  <c r="I136" i="3"/>
  <c r="M135" i="3"/>
  <c r="L135" i="3"/>
  <c r="K135" i="3"/>
  <c r="J135" i="3"/>
  <c r="I135" i="3"/>
  <c r="M134" i="3"/>
  <c r="L134" i="3"/>
  <c r="K134" i="3"/>
  <c r="J134" i="3"/>
  <c r="I134" i="3"/>
  <c r="M133" i="3"/>
  <c r="L133" i="3"/>
  <c r="K133" i="3"/>
  <c r="J133" i="3"/>
  <c r="I133" i="3"/>
  <c r="M131" i="3"/>
  <c r="L131" i="3"/>
  <c r="K131" i="3"/>
  <c r="J131" i="3"/>
  <c r="I131" i="3"/>
  <c r="M119" i="3"/>
  <c r="L119" i="3"/>
  <c r="K119" i="3"/>
  <c r="J119" i="3"/>
  <c r="I119" i="3"/>
  <c r="M118" i="3"/>
  <c r="L118" i="3"/>
  <c r="K118" i="3"/>
  <c r="J118" i="3"/>
  <c r="I118" i="3"/>
  <c r="M117" i="3"/>
  <c r="L117" i="3"/>
  <c r="K117" i="3"/>
  <c r="J117" i="3"/>
  <c r="I117" i="3"/>
  <c r="M116" i="3"/>
  <c r="L116" i="3"/>
  <c r="K116" i="3"/>
  <c r="J116" i="3"/>
  <c r="I116" i="3"/>
  <c r="M115" i="3"/>
  <c r="L115" i="3"/>
  <c r="K115" i="3"/>
  <c r="J115" i="3"/>
  <c r="I115" i="3"/>
  <c r="M114" i="3"/>
  <c r="L114" i="3"/>
  <c r="K114" i="3"/>
  <c r="J114" i="3"/>
  <c r="I114" i="3"/>
  <c r="M113" i="3"/>
  <c r="L113" i="3"/>
  <c r="K113" i="3"/>
  <c r="J113" i="3"/>
  <c r="I113" i="3"/>
  <c r="M112" i="3"/>
  <c r="L112" i="3"/>
  <c r="K112" i="3"/>
  <c r="J112" i="3"/>
  <c r="I112" i="3"/>
  <c r="M111" i="3"/>
  <c r="L111" i="3"/>
  <c r="K111" i="3"/>
  <c r="J111" i="3"/>
  <c r="I111" i="3"/>
  <c r="M110" i="3"/>
  <c r="L110" i="3"/>
  <c r="K110" i="3"/>
  <c r="J110" i="3"/>
  <c r="I110" i="3"/>
  <c r="M109" i="3"/>
  <c r="L109" i="3"/>
  <c r="K109" i="3"/>
  <c r="J109" i="3"/>
  <c r="I109" i="3"/>
  <c r="M108" i="3"/>
  <c r="L108" i="3"/>
  <c r="K108" i="3"/>
  <c r="J108" i="3"/>
  <c r="I108" i="3"/>
  <c r="M107" i="3"/>
  <c r="L107" i="3"/>
  <c r="K107" i="3"/>
  <c r="J107" i="3"/>
  <c r="I107" i="3"/>
  <c r="M104" i="3"/>
  <c r="L104" i="3"/>
  <c r="K104" i="3"/>
  <c r="J104" i="3"/>
  <c r="I104" i="3"/>
  <c r="M103" i="3"/>
  <c r="L103" i="3"/>
  <c r="K103" i="3"/>
  <c r="J103" i="3"/>
  <c r="I103" i="3"/>
  <c r="M102" i="3"/>
  <c r="L102" i="3"/>
  <c r="K102" i="3"/>
  <c r="J102" i="3"/>
  <c r="I102" i="3"/>
  <c r="M101" i="3"/>
  <c r="L101" i="3"/>
  <c r="K101" i="3"/>
  <c r="J101" i="3"/>
  <c r="I101" i="3"/>
  <c r="M100" i="3"/>
  <c r="L100" i="3"/>
  <c r="K100" i="3"/>
  <c r="J100" i="3"/>
  <c r="I100" i="3"/>
  <c r="M99" i="3"/>
  <c r="L99" i="3"/>
  <c r="K99" i="3"/>
  <c r="J99" i="3"/>
  <c r="I99" i="3"/>
  <c r="M98" i="3"/>
  <c r="L98" i="3"/>
  <c r="K98" i="3"/>
  <c r="J98" i="3"/>
  <c r="I98" i="3"/>
  <c r="M97" i="3"/>
  <c r="L97" i="3"/>
  <c r="K97" i="3"/>
  <c r="J97" i="3"/>
  <c r="I97" i="3"/>
  <c r="M96" i="3"/>
  <c r="L96" i="3"/>
  <c r="K96" i="3"/>
  <c r="J96" i="3"/>
  <c r="I96" i="3"/>
  <c r="M95" i="3"/>
  <c r="L95" i="3"/>
  <c r="K95" i="3"/>
  <c r="J95" i="3"/>
  <c r="I95" i="3"/>
  <c r="M94" i="3"/>
  <c r="L94" i="3"/>
  <c r="K94" i="3"/>
  <c r="J94" i="3"/>
  <c r="I94" i="3"/>
  <c r="M93" i="3"/>
  <c r="L93" i="3"/>
  <c r="K93" i="3"/>
  <c r="J93" i="3"/>
  <c r="I93" i="3"/>
  <c r="M92" i="3"/>
  <c r="L92" i="3"/>
  <c r="K92" i="3"/>
  <c r="J92" i="3"/>
  <c r="I92" i="3"/>
  <c r="M91" i="3"/>
  <c r="L91" i="3"/>
  <c r="K91" i="3"/>
  <c r="J91" i="3"/>
  <c r="I91" i="3"/>
  <c r="M90" i="3"/>
  <c r="L90" i="3"/>
  <c r="K90" i="3"/>
  <c r="J90" i="3"/>
  <c r="I90" i="3"/>
  <c r="M89" i="3"/>
  <c r="L89" i="3"/>
  <c r="K89" i="3"/>
  <c r="J89" i="3"/>
  <c r="I89" i="3"/>
  <c r="M88" i="3"/>
  <c r="L88" i="3"/>
  <c r="K88" i="3"/>
  <c r="J88" i="3"/>
  <c r="I88" i="3"/>
  <c r="M87" i="3"/>
  <c r="L87" i="3"/>
  <c r="K87" i="3"/>
  <c r="J87" i="3"/>
  <c r="I87" i="3"/>
  <c r="M86" i="3"/>
  <c r="L86" i="3"/>
  <c r="K86" i="3"/>
  <c r="J86" i="3"/>
  <c r="I86" i="3"/>
  <c r="M85" i="3"/>
  <c r="L85" i="3"/>
  <c r="K85" i="3"/>
  <c r="J85" i="3"/>
  <c r="I85" i="3"/>
  <c r="M84" i="3"/>
  <c r="L84" i="3"/>
  <c r="K84" i="3"/>
  <c r="J84" i="3"/>
  <c r="I84" i="3"/>
  <c r="M83" i="3"/>
  <c r="L83" i="3"/>
  <c r="K83" i="3"/>
  <c r="J83" i="3"/>
  <c r="I83" i="3"/>
  <c r="M82" i="3"/>
  <c r="L82" i="3"/>
  <c r="K82" i="3"/>
  <c r="J82" i="3"/>
  <c r="I82" i="3"/>
  <c r="M81" i="3"/>
  <c r="L81" i="3"/>
  <c r="K81" i="3"/>
  <c r="J81" i="3"/>
  <c r="I81" i="3"/>
  <c r="M80" i="3"/>
  <c r="L80" i="3"/>
  <c r="K80" i="3"/>
  <c r="J80" i="3"/>
  <c r="I80" i="3"/>
  <c r="M79" i="3"/>
  <c r="L79" i="3"/>
  <c r="K79" i="3"/>
  <c r="J79" i="3"/>
  <c r="I79" i="3"/>
  <c r="M78" i="3"/>
  <c r="L78" i="3"/>
  <c r="K78" i="3"/>
  <c r="J78" i="3"/>
  <c r="I78" i="3"/>
  <c r="M77" i="3"/>
  <c r="L77" i="3"/>
  <c r="K77" i="3"/>
  <c r="J77" i="3"/>
  <c r="I77" i="3"/>
  <c r="M76" i="3"/>
  <c r="L76" i="3"/>
  <c r="K76" i="3"/>
  <c r="J76" i="3"/>
  <c r="I76" i="3"/>
  <c r="M75" i="3"/>
  <c r="L75" i="3"/>
  <c r="K75" i="3"/>
  <c r="J75" i="3"/>
  <c r="I75" i="3"/>
  <c r="M74" i="3"/>
  <c r="L74" i="3"/>
  <c r="K74" i="3"/>
  <c r="J74" i="3"/>
  <c r="I74" i="3"/>
  <c r="M73" i="3"/>
  <c r="L73" i="3"/>
  <c r="K73" i="3"/>
  <c r="J73" i="3"/>
  <c r="I73" i="3"/>
  <c r="M71" i="3"/>
  <c r="L71" i="3"/>
  <c r="K71" i="3"/>
  <c r="J71" i="3"/>
  <c r="I71" i="3"/>
  <c r="M70" i="3"/>
  <c r="L70" i="3"/>
  <c r="K70" i="3"/>
  <c r="J70" i="3"/>
  <c r="I70" i="3"/>
  <c r="M69" i="3"/>
  <c r="L69" i="3"/>
  <c r="K69" i="3"/>
  <c r="J69" i="3"/>
  <c r="I69" i="3"/>
  <c r="M68" i="3"/>
  <c r="L68" i="3"/>
  <c r="K68" i="3"/>
  <c r="J68" i="3"/>
  <c r="I68" i="3"/>
  <c r="M67" i="3"/>
  <c r="L67" i="3"/>
  <c r="K67" i="3"/>
  <c r="J67" i="3"/>
  <c r="I67" i="3"/>
  <c r="M66" i="3"/>
  <c r="L66" i="3"/>
  <c r="K66" i="3"/>
  <c r="J66" i="3"/>
  <c r="I66" i="3"/>
  <c r="M63" i="3"/>
  <c r="L63" i="3"/>
  <c r="K63" i="3"/>
  <c r="J63" i="3"/>
  <c r="I63" i="3"/>
  <c r="M62" i="3"/>
  <c r="L62" i="3"/>
  <c r="K62" i="3"/>
  <c r="J62" i="3"/>
  <c r="I62" i="3"/>
  <c r="M60" i="3"/>
  <c r="L60" i="3"/>
  <c r="K60" i="3"/>
  <c r="J60" i="3"/>
  <c r="I60" i="3"/>
  <c r="M59" i="3"/>
  <c r="L59" i="3"/>
  <c r="K59" i="3"/>
  <c r="J59" i="3"/>
  <c r="I59" i="3"/>
  <c r="M58" i="3"/>
  <c r="L58" i="3"/>
  <c r="K58" i="3"/>
  <c r="J58" i="3"/>
  <c r="I58" i="3"/>
  <c r="M57" i="3"/>
  <c r="L57" i="3"/>
  <c r="K57" i="3"/>
  <c r="J57" i="3"/>
  <c r="I57" i="3"/>
  <c r="M56" i="3"/>
  <c r="L56" i="3"/>
  <c r="K56" i="3"/>
  <c r="J56" i="3"/>
  <c r="I56" i="3"/>
  <c r="M55" i="3"/>
  <c r="L55" i="3"/>
  <c r="K55" i="3"/>
  <c r="J55" i="3"/>
  <c r="I55" i="3"/>
  <c r="M54" i="3"/>
  <c r="L54" i="3"/>
  <c r="K54" i="3"/>
  <c r="J54" i="3"/>
  <c r="I54" i="3"/>
  <c r="M53" i="3"/>
  <c r="L53" i="3"/>
  <c r="K53" i="3"/>
  <c r="J53" i="3"/>
  <c r="I53" i="3"/>
  <c r="M52" i="3"/>
  <c r="L52" i="3"/>
  <c r="K52" i="3"/>
  <c r="J52" i="3"/>
  <c r="I52" i="3"/>
  <c r="M51" i="3"/>
  <c r="L51" i="3"/>
  <c r="K51" i="3"/>
  <c r="J51" i="3"/>
  <c r="I51" i="3"/>
  <c r="M50" i="3"/>
  <c r="L50" i="3"/>
  <c r="K50" i="3"/>
  <c r="J50" i="3"/>
  <c r="I50" i="3"/>
  <c r="M49" i="3"/>
  <c r="L49" i="3"/>
  <c r="K49" i="3"/>
  <c r="J49" i="3"/>
  <c r="I49" i="3"/>
  <c r="M48" i="3"/>
  <c r="L48" i="3"/>
  <c r="K48" i="3"/>
  <c r="J48" i="3"/>
  <c r="I48" i="3"/>
  <c r="M47" i="3"/>
  <c r="L47" i="3"/>
  <c r="K47" i="3"/>
  <c r="J47" i="3"/>
  <c r="I47" i="3"/>
  <c r="M46" i="3"/>
  <c r="L46" i="3"/>
  <c r="K46" i="3"/>
  <c r="J46" i="3"/>
  <c r="I46" i="3"/>
  <c r="M45" i="3"/>
  <c r="L45" i="3"/>
  <c r="K45" i="3"/>
  <c r="J45" i="3"/>
  <c r="I45" i="3"/>
  <c r="M44" i="3"/>
  <c r="L44" i="3"/>
  <c r="K44" i="3"/>
  <c r="J44" i="3"/>
  <c r="I44" i="3"/>
  <c r="M43" i="3"/>
  <c r="L43" i="3"/>
  <c r="K43" i="3"/>
  <c r="J43" i="3"/>
  <c r="I43" i="3"/>
  <c r="M42" i="3"/>
  <c r="L42" i="3"/>
  <c r="K42" i="3"/>
  <c r="J42" i="3"/>
  <c r="I42" i="3"/>
  <c r="M41" i="3"/>
  <c r="L41" i="3"/>
  <c r="K41" i="3"/>
  <c r="J41" i="3"/>
  <c r="I41" i="3"/>
  <c r="M40" i="3"/>
  <c r="L40" i="3"/>
  <c r="K40" i="3"/>
  <c r="J40" i="3"/>
  <c r="I40" i="3"/>
  <c r="M39" i="3"/>
  <c r="L39" i="3"/>
  <c r="K39" i="3"/>
  <c r="J39" i="3"/>
  <c r="I39" i="3"/>
  <c r="M38" i="3"/>
  <c r="L38" i="3"/>
  <c r="K38" i="3"/>
  <c r="J38" i="3"/>
  <c r="I38" i="3"/>
  <c r="M37" i="3"/>
  <c r="L37" i="3"/>
  <c r="K37" i="3"/>
  <c r="J37" i="3"/>
  <c r="I37" i="3"/>
  <c r="M36" i="3"/>
  <c r="L36" i="3"/>
  <c r="K36" i="3"/>
  <c r="J36" i="3"/>
  <c r="I36" i="3"/>
  <c r="M35" i="3"/>
  <c r="L35" i="3"/>
  <c r="K35" i="3"/>
  <c r="J35" i="3"/>
  <c r="I35" i="3"/>
  <c r="M34" i="3"/>
  <c r="L34" i="3"/>
  <c r="K34" i="3"/>
  <c r="J34" i="3"/>
  <c r="I34" i="3"/>
  <c r="M33" i="3"/>
  <c r="L33" i="3"/>
  <c r="K33" i="3"/>
  <c r="J33" i="3"/>
  <c r="I33" i="3"/>
  <c r="M32" i="3"/>
  <c r="L32" i="3"/>
  <c r="K32" i="3"/>
  <c r="J32" i="3"/>
  <c r="I32" i="3"/>
  <c r="M31" i="3"/>
  <c r="L31" i="3"/>
  <c r="K31" i="3"/>
  <c r="J31" i="3"/>
  <c r="I31" i="3"/>
  <c r="M30" i="3"/>
  <c r="L30" i="3"/>
  <c r="K30" i="3"/>
  <c r="J30" i="3"/>
  <c r="I30" i="3"/>
  <c r="M29" i="3"/>
  <c r="L29" i="3"/>
  <c r="K29" i="3"/>
  <c r="J29" i="3"/>
  <c r="I29" i="3"/>
  <c r="M28" i="3"/>
  <c r="L28" i="3"/>
  <c r="K28" i="3"/>
  <c r="J28" i="3"/>
  <c r="I28" i="3"/>
  <c r="M27" i="3"/>
  <c r="L27" i="3"/>
  <c r="K27" i="3"/>
  <c r="J27" i="3"/>
  <c r="I27" i="3"/>
  <c r="M26" i="3"/>
  <c r="L26" i="3"/>
  <c r="K26" i="3"/>
  <c r="J26" i="3"/>
  <c r="I26" i="3"/>
  <c r="M25" i="3"/>
  <c r="L25" i="3"/>
  <c r="K25" i="3"/>
  <c r="J25" i="3"/>
  <c r="I25" i="3"/>
  <c r="M24" i="3"/>
  <c r="L24" i="3"/>
  <c r="K24" i="3"/>
  <c r="J24" i="3"/>
  <c r="I24" i="3"/>
  <c r="M23" i="3"/>
  <c r="L23" i="3"/>
  <c r="K23" i="3"/>
  <c r="J23" i="3"/>
  <c r="I23" i="3"/>
  <c r="M22" i="3"/>
  <c r="L22" i="3"/>
  <c r="K22" i="3"/>
  <c r="J22" i="3"/>
  <c r="I22" i="3"/>
  <c r="M21" i="3"/>
  <c r="L21" i="3"/>
  <c r="K21" i="3"/>
  <c r="J21" i="3"/>
  <c r="I21" i="3"/>
  <c r="M20" i="3"/>
  <c r="L20" i="3"/>
  <c r="K20" i="3"/>
  <c r="J20" i="3"/>
  <c r="I20" i="3"/>
  <c r="M19" i="3"/>
  <c r="L19" i="3"/>
  <c r="K19" i="3"/>
  <c r="J19" i="3"/>
  <c r="I19" i="3"/>
  <c r="M18" i="3"/>
  <c r="L18" i="3"/>
  <c r="K18" i="3"/>
  <c r="J18" i="3"/>
  <c r="I18" i="3"/>
  <c r="M17" i="3"/>
  <c r="L17" i="3"/>
  <c r="K17" i="3"/>
  <c r="J17" i="3"/>
  <c r="I17" i="3"/>
  <c r="M16" i="3"/>
  <c r="L16" i="3"/>
  <c r="K16" i="3"/>
  <c r="J16" i="3"/>
  <c r="I16" i="3"/>
  <c r="M15" i="3"/>
  <c r="L15" i="3"/>
  <c r="K15" i="3"/>
  <c r="J15" i="3"/>
  <c r="I15" i="3"/>
  <c r="M14" i="3"/>
  <c r="L14" i="3"/>
  <c r="K14" i="3"/>
  <c r="J14" i="3"/>
  <c r="I14" i="3"/>
  <c r="M13" i="3"/>
  <c r="L13" i="3"/>
  <c r="K13" i="3"/>
  <c r="J13" i="3"/>
  <c r="I13" i="3"/>
  <c r="M12" i="3"/>
  <c r="L12" i="3"/>
  <c r="K12" i="3"/>
  <c r="J12" i="3"/>
  <c r="I12" i="3"/>
  <c r="M11" i="3"/>
  <c r="L11" i="3"/>
  <c r="K11" i="3"/>
  <c r="J11" i="3"/>
  <c r="I11" i="3"/>
  <c r="M10" i="3"/>
  <c r="L10" i="3"/>
  <c r="K10" i="3"/>
  <c r="J10" i="3"/>
  <c r="I10" i="3"/>
  <c r="M9" i="3"/>
  <c r="L9" i="3"/>
  <c r="K9" i="3"/>
  <c r="J9" i="3"/>
  <c r="I9" i="3"/>
  <c r="M8" i="3"/>
  <c r="L8" i="3"/>
  <c r="K8" i="3"/>
  <c r="J8" i="3"/>
  <c r="I8" i="3"/>
  <c r="M7" i="3"/>
  <c r="L7" i="3"/>
  <c r="K7" i="3"/>
  <c r="J7" i="3"/>
  <c r="I7" i="3"/>
  <c r="M6" i="3"/>
  <c r="L6" i="3"/>
  <c r="K6" i="3"/>
  <c r="J6" i="3"/>
  <c r="I6" i="3"/>
  <c r="P72" i="3" l="1"/>
  <c r="O72" i="3"/>
  <c r="S72" i="3"/>
  <c r="Q72" i="3"/>
  <c r="P65" i="3"/>
  <c r="Q65" i="3"/>
  <c r="R65" i="3"/>
  <c r="O65" i="3"/>
  <c r="P61" i="3"/>
  <c r="Q61" i="3"/>
  <c r="R61" i="3"/>
  <c r="O61" i="3"/>
  <c r="N23" i="3"/>
  <c r="N225" i="3"/>
  <c r="M225" i="3"/>
  <c r="J225" i="3"/>
  <c r="I225" i="3"/>
  <c r="N224" i="3"/>
  <c r="R224" i="3" s="1"/>
  <c r="M224" i="3"/>
  <c r="J224" i="3"/>
  <c r="I224" i="3"/>
  <c r="N223" i="3"/>
  <c r="O223" i="3" s="1"/>
  <c r="M223" i="3"/>
  <c r="J223" i="3"/>
  <c r="I223" i="3"/>
  <c r="N222" i="3"/>
  <c r="S222" i="3" s="1"/>
  <c r="M222" i="3"/>
  <c r="J222" i="3"/>
  <c r="I222" i="3"/>
  <c r="N221" i="3"/>
  <c r="M221" i="3"/>
  <c r="J221" i="3"/>
  <c r="I221" i="3"/>
  <c r="N220" i="3"/>
  <c r="R220" i="3" s="1"/>
  <c r="M220" i="3"/>
  <c r="J220" i="3"/>
  <c r="I220" i="3"/>
  <c r="N219" i="3"/>
  <c r="O219" i="3" s="1"/>
  <c r="M219" i="3"/>
  <c r="J219" i="3"/>
  <c r="I219" i="3"/>
  <c r="N218" i="3"/>
  <c r="S218" i="3" s="1"/>
  <c r="M218" i="3"/>
  <c r="J218" i="3"/>
  <c r="I218" i="3"/>
  <c r="N217" i="3"/>
  <c r="M217" i="3"/>
  <c r="J217" i="3"/>
  <c r="I217" i="3"/>
  <c r="N216" i="3"/>
  <c r="R216" i="3" s="1"/>
  <c r="M216" i="3"/>
  <c r="J216" i="3"/>
  <c r="I216" i="3"/>
  <c r="N215" i="3"/>
  <c r="O215" i="3" s="1"/>
  <c r="M215" i="3"/>
  <c r="J215" i="3"/>
  <c r="I215" i="3"/>
  <c r="N214" i="3"/>
  <c r="S214" i="3" s="1"/>
  <c r="M214" i="3"/>
  <c r="J214" i="3"/>
  <c r="I214" i="3"/>
  <c r="N213" i="3"/>
  <c r="M213" i="3"/>
  <c r="J213" i="3"/>
  <c r="I213" i="3"/>
  <c r="N212" i="3"/>
  <c r="N211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1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1" i="3"/>
  <c r="N68" i="3"/>
  <c r="N67" i="3"/>
  <c r="N66" i="3"/>
  <c r="N57" i="3"/>
  <c r="N55" i="3"/>
  <c r="N54" i="3"/>
  <c r="N53" i="3"/>
  <c r="N52" i="3"/>
  <c r="N51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O105" i="3" l="1"/>
  <c r="S105" i="3"/>
  <c r="R105" i="3"/>
  <c r="Q105" i="3"/>
  <c r="P105" i="3"/>
  <c r="S106" i="3"/>
  <c r="R106" i="3"/>
  <c r="Q106" i="3"/>
  <c r="P106" i="3"/>
  <c r="O106" i="3"/>
  <c r="Q142" i="3"/>
  <c r="S142" i="3"/>
  <c r="O142" i="3"/>
  <c r="P142" i="3"/>
  <c r="R142" i="3"/>
  <c r="Q154" i="3"/>
  <c r="S154" i="3"/>
  <c r="O154" i="3"/>
  <c r="R154" i="3"/>
  <c r="P154" i="3"/>
  <c r="Q170" i="3"/>
  <c r="S170" i="3"/>
  <c r="O170" i="3"/>
  <c r="R170" i="3"/>
  <c r="P170" i="3"/>
  <c r="R193" i="3"/>
  <c r="P193" i="3"/>
  <c r="S193" i="3"/>
  <c r="O193" i="3"/>
  <c r="Q193" i="3"/>
  <c r="R205" i="3"/>
  <c r="P205" i="3"/>
  <c r="S205" i="3"/>
  <c r="O205" i="3"/>
  <c r="Q205" i="3"/>
  <c r="Q135" i="3"/>
  <c r="P135" i="3"/>
  <c r="R135" i="3"/>
  <c r="S135" i="3"/>
  <c r="O135" i="3"/>
  <c r="P139" i="3"/>
  <c r="R139" i="3"/>
  <c r="O139" i="3"/>
  <c r="S139" i="3"/>
  <c r="Q139" i="3"/>
  <c r="P143" i="3"/>
  <c r="R143" i="3"/>
  <c r="S143" i="3"/>
  <c r="Q143" i="3"/>
  <c r="O143" i="3"/>
  <c r="P147" i="3"/>
  <c r="R147" i="3"/>
  <c r="O147" i="3"/>
  <c r="S147" i="3"/>
  <c r="Q147" i="3"/>
  <c r="P151" i="3"/>
  <c r="R151" i="3"/>
  <c r="S151" i="3"/>
  <c r="Q151" i="3"/>
  <c r="O151" i="3"/>
  <c r="P155" i="3"/>
  <c r="R155" i="3"/>
  <c r="O155" i="3"/>
  <c r="Q155" i="3"/>
  <c r="S155" i="3"/>
  <c r="P159" i="3"/>
  <c r="R159" i="3"/>
  <c r="S159" i="3"/>
  <c r="Q159" i="3"/>
  <c r="O159" i="3"/>
  <c r="P163" i="3"/>
  <c r="R163" i="3"/>
  <c r="O163" i="3"/>
  <c r="S163" i="3"/>
  <c r="Q163" i="3"/>
  <c r="P167" i="3"/>
  <c r="R167" i="3"/>
  <c r="S167" i="3"/>
  <c r="Q167" i="3"/>
  <c r="O167" i="3"/>
  <c r="P171" i="3"/>
  <c r="R171" i="3"/>
  <c r="O171" i="3"/>
  <c r="Q171" i="3"/>
  <c r="S171" i="3"/>
  <c r="P175" i="3"/>
  <c r="R175" i="3"/>
  <c r="Q175" i="3"/>
  <c r="S175" i="3"/>
  <c r="O175" i="3"/>
  <c r="Q186" i="3"/>
  <c r="S186" i="3"/>
  <c r="O186" i="3"/>
  <c r="R186" i="3"/>
  <c r="P186" i="3"/>
  <c r="Q190" i="3"/>
  <c r="S190" i="3"/>
  <c r="O190" i="3"/>
  <c r="R190" i="3"/>
  <c r="P190" i="3"/>
  <c r="Q194" i="3"/>
  <c r="S194" i="3"/>
  <c r="O194" i="3"/>
  <c r="R194" i="3"/>
  <c r="P194" i="3"/>
  <c r="Q198" i="3"/>
  <c r="S198" i="3"/>
  <c r="O198" i="3"/>
  <c r="R198" i="3"/>
  <c r="P198" i="3"/>
  <c r="Q202" i="3"/>
  <c r="S202" i="3"/>
  <c r="O202" i="3"/>
  <c r="R202" i="3"/>
  <c r="P202" i="3"/>
  <c r="Q206" i="3"/>
  <c r="S206" i="3"/>
  <c r="O206" i="3"/>
  <c r="R206" i="3"/>
  <c r="P206" i="3"/>
  <c r="P211" i="3"/>
  <c r="S211" i="3"/>
  <c r="O211" i="3"/>
  <c r="R211" i="3"/>
  <c r="Q211" i="3"/>
  <c r="R134" i="3"/>
  <c r="Q134" i="3"/>
  <c r="O134" i="3"/>
  <c r="P134" i="3"/>
  <c r="S134" i="3"/>
  <c r="Q146" i="3"/>
  <c r="S146" i="3"/>
  <c r="O146" i="3"/>
  <c r="R146" i="3"/>
  <c r="P146" i="3"/>
  <c r="Q158" i="3"/>
  <c r="S158" i="3"/>
  <c r="O158" i="3"/>
  <c r="P158" i="3"/>
  <c r="R158" i="3"/>
  <c r="Q166" i="3"/>
  <c r="S166" i="3"/>
  <c r="O166" i="3"/>
  <c r="P166" i="3"/>
  <c r="R166" i="3"/>
  <c r="R185" i="3"/>
  <c r="P185" i="3"/>
  <c r="S185" i="3"/>
  <c r="O185" i="3"/>
  <c r="Q185" i="3"/>
  <c r="R197" i="3"/>
  <c r="P197" i="3"/>
  <c r="S197" i="3"/>
  <c r="O197" i="3"/>
  <c r="Q197" i="3"/>
  <c r="P131" i="3"/>
  <c r="S131" i="3"/>
  <c r="O131" i="3"/>
  <c r="Q131" i="3"/>
  <c r="R131" i="3"/>
  <c r="Q136" i="3"/>
  <c r="P136" i="3"/>
  <c r="O136" i="3"/>
  <c r="S136" i="3"/>
  <c r="R136" i="3"/>
  <c r="S140" i="3"/>
  <c r="O140" i="3"/>
  <c r="Q140" i="3"/>
  <c r="R140" i="3"/>
  <c r="P140" i="3"/>
  <c r="S144" i="3"/>
  <c r="O144" i="3"/>
  <c r="Q144" i="3"/>
  <c r="R144" i="3"/>
  <c r="P144" i="3"/>
  <c r="S148" i="3"/>
  <c r="O148" i="3"/>
  <c r="Q148" i="3"/>
  <c r="R148" i="3"/>
  <c r="P148" i="3"/>
  <c r="S152" i="3"/>
  <c r="O152" i="3"/>
  <c r="Q152" i="3"/>
  <c r="P152" i="3"/>
  <c r="R152" i="3"/>
  <c r="S156" i="3"/>
  <c r="O156" i="3"/>
  <c r="Q156" i="3"/>
  <c r="R156" i="3"/>
  <c r="P156" i="3"/>
  <c r="S160" i="3"/>
  <c r="O160" i="3"/>
  <c r="Q160" i="3"/>
  <c r="R160" i="3"/>
  <c r="P160" i="3"/>
  <c r="S164" i="3"/>
  <c r="O164" i="3"/>
  <c r="Q164" i="3"/>
  <c r="R164" i="3"/>
  <c r="P164" i="3"/>
  <c r="S168" i="3"/>
  <c r="O168" i="3"/>
  <c r="Q168" i="3"/>
  <c r="P168" i="3"/>
  <c r="R168" i="3"/>
  <c r="S172" i="3"/>
  <c r="O172" i="3"/>
  <c r="Q172" i="3"/>
  <c r="P172" i="3"/>
  <c r="R172" i="3"/>
  <c r="S176" i="3"/>
  <c r="O176" i="3"/>
  <c r="Q176" i="3"/>
  <c r="P176" i="3"/>
  <c r="R176" i="3"/>
  <c r="P187" i="3"/>
  <c r="R187" i="3"/>
  <c r="Q187" i="3"/>
  <c r="S187" i="3"/>
  <c r="O187" i="3"/>
  <c r="P191" i="3"/>
  <c r="R191" i="3"/>
  <c r="Q191" i="3"/>
  <c r="O191" i="3"/>
  <c r="S191" i="3"/>
  <c r="P195" i="3"/>
  <c r="R195" i="3"/>
  <c r="Q195" i="3"/>
  <c r="S195" i="3"/>
  <c r="O195" i="3"/>
  <c r="P199" i="3"/>
  <c r="R199" i="3"/>
  <c r="Q199" i="3"/>
  <c r="S199" i="3"/>
  <c r="O199" i="3"/>
  <c r="P203" i="3"/>
  <c r="R203" i="3"/>
  <c r="Q203" i="3"/>
  <c r="S203" i="3"/>
  <c r="O203" i="3"/>
  <c r="P207" i="3"/>
  <c r="R207" i="3"/>
  <c r="Q207" i="3"/>
  <c r="O207" i="3"/>
  <c r="S207" i="3"/>
  <c r="S212" i="3"/>
  <c r="O212" i="3"/>
  <c r="R212" i="3"/>
  <c r="Q212" i="3"/>
  <c r="P212" i="3"/>
  <c r="Q138" i="3"/>
  <c r="S138" i="3"/>
  <c r="O138" i="3"/>
  <c r="R138" i="3"/>
  <c r="P138" i="3"/>
  <c r="Q150" i="3"/>
  <c r="S150" i="3"/>
  <c r="O150" i="3"/>
  <c r="P150" i="3"/>
  <c r="R150" i="3"/>
  <c r="Q162" i="3"/>
  <c r="S162" i="3"/>
  <c r="O162" i="3"/>
  <c r="R162" i="3"/>
  <c r="P162" i="3"/>
  <c r="Q174" i="3"/>
  <c r="S174" i="3"/>
  <c r="O174" i="3"/>
  <c r="R174" i="3"/>
  <c r="P174" i="3"/>
  <c r="R189" i="3"/>
  <c r="P189" i="3"/>
  <c r="S189" i="3"/>
  <c r="O189" i="3"/>
  <c r="Q189" i="3"/>
  <c r="R201" i="3"/>
  <c r="P201" i="3"/>
  <c r="S201" i="3"/>
  <c r="O201" i="3"/>
  <c r="Q201" i="3"/>
  <c r="R209" i="3"/>
  <c r="P209" i="3"/>
  <c r="S209" i="3"/>
  <c r="O209" i="3"/>
  <c r="Q209" i="3"/>
  <c r="S133" i="3"/>
  <c r="O133" i="3"/>
  <c r="R133" i="3"/>
  <c r="Q133" i="3"/>
  <c r="P133" i="3"/>
  <c r="R137" i="3"/>
  <c r="P137" i="3"/>
  <c r="Q137" i="3"/>
  <c r="O137" i="3"/>
  <c r="S137" i="3"/>
  <c r="R141" i="3"/>
  <c r="P141" i="3"/>
  <c r="S141" i="3"/>
  <c r="Q141" i="3"/>
  <c r="O141" i="3"/>
  <c r="R145" i="3"/>
  <c r="P145" i="3"/>
  <c r="Q145" i="3"/>
  <c r="O145" i="3"/>
  <c r="S145" i="3"/>
  <c r="R149" i="3"/>
  <c r="P149" i="3"/>
  <c r="S149" i="3"/>
  <c r="O149" i="3"/>
  <c r="Q149" i="3"/>
  <c r="R153" i="3"/>
  <c r="P153" i="3"/>
  <c r="Q153" i="3"/>
  <c r="O153" i="3"/>
  <c r="S153" i="3"/>
  <c r="R157" i="3"/>
  <c r="P157" i="3"/>
  <c r="S157" i="3"/>
  <c r="Q157" i="3"/>
  <c r="O157" i="3"/>
  <c r="R161" i="3"/>
  <c r="P161" i="3"/>
  <c r="Q161" i="3"/>
  <c r="O161" i="3"/>
  <c r="S161" i="3"/>
  <c r="R165" i="3"/>
  <c r="P165" i="3"/>
  <c r="S165" i="3"/>
  <c r="O165" i="3"/>
  <c r="Q165" i="3"/>
  <c r="R169" i="3"/>
  <c r="P169" i="3"/>
  <c r="Q169" i="3"/>
  <c r="O169" i="3"/>
  <c r="S169" i="3"/>
  <c r="R173" i="3"/>
  <c r="P173" i="3"/>
  <c r="S173" i="3"/>
  <c r="O173" i="3"/>
  <c r="Q173" i="3"/>
  <c r="R177" i="3"/>
  <c r="P177" i="3"/>
  <c r="S177" i="3"/>
  <c r="O177" i="3"/>
  <c r="Q177" i="3"/>
  <c r="S188" i="3"/>
  <c r="O188" i="3"/>
  <c r="Q188" i="3"/>
  <c r="P188" i="3"/>
  <c r="R188" i="3"/>
  <c r="S192" i="3"/>
  <c r="O192" i="3"/>
  <c r="Q192" i="3"/>
  <c r="P192" i="3"/>
  <c r="R192" i="3"/>
  <c r="S196" i="3"/>
  <c r="O196" i="3"/>
  <c r="Q196" i="3"/>
  <c r="P196" i="3"/>
  <c r="R196" i="3"/>
  <c r="S200" i="3"/>
  <c r="O200" i="3"/>
  <c r="Q200" i="3"/>
  <c r="P200" i="3"/>
  <c r="R200" i="3"/>
  <c r="S204" i="3"/>
  <c r="O204" i="3"/>
  <c r="Q204" i="3"/>
  <c r="P204" i="3"/>
  <c r="R204" i="3"/>
  <c r="S208" i="3"/>
  <c r="O208" i="3"/>
  <c r="Q208" i="3"/>
  <c r="P208" i="3"/>
  <c r="R208" i="3"/>
  <c r="S22" i="3"/>
  <c r="O22" i="3"/>
  <c r="R22" i="3"/>
  <c r="Q22" i="3"/>
  <c r="P22" i="3"/>
  <c r="P35" i="3"/>
  <c r="Q35" i="3"/>
  <c r="O35" i="3"/>
  <c r="S35" i="3"/>
  <c r="R35" i="3"/>
  <c r="P51" i="3"/>
  <c r="Q51" i="3"/>
  <c r="O51" i="3"/>
  <c r="S51" i="3"/>
  <c r="R51" i="3"/>
  <c r="Q75" i="3"/>
  <c r="P75" i="3"/>
  <c r="R75" i="3"/>
  <c r="O75" i="3"/>
  <c r="S75" i="3"/>
  <c r="Q83" i="3"/>
  <c r="P83" i="3"/>
  <c r="R83" i="3"/>
  <c r="S83" i="3"/>
  <c r="O83" i="3"/>
  <c r="Q93" i="3"/>
  <c r="P93" i="3"/>
  <c r="R93" i="3"/>
  <c r="O93" i="3"/>
  <c r="S93" i="3"/>
  <c r="Q101" i="3"/>
  <c r="P101" i="3"/>
  <c r="R101" i="3"/>
  <c r="S101" i="3"/>
  <c r="O101" i="3"/>
  <c r="Q109" i="3"/>
  <c r="P109" i="3"/>
  <c r="R109" i="3"/>
  <c r="S109" i="3"/>
  <c r="O109" i="3"/>
  <c r="Q113" i="3"/>
  <c r="P113" i="3"/>
  <c r="R113" i="3"/>
  <c r="S113" i="3"/>
  <c r="O113" i="3"/>
  <c r="S18" i="3"/>
  <c r="O18" i="3"/>
  <c r="Q18" i="3"/>
  <c r="P18" i="3"/>
  <c r="R18" i="3"/>
  <c r="P47" i="3"/>
  <c r="O47" i="3"/>
  <c r="S47" i="3"/>
  <c r="R47" i="3"/>
  <c r="Q47" i="3"/>
  <c r="R67" i="3"/>
  <c r="Q67" i="3"/>
  <c r="S67" i="3"/>
  <c r="O67" i="3"/>
  <c r="P67" i="3"/>
  <c r="Q87" i="3"/>
  <c r="P87" i="3"/>
  <c r="R87" i="3"/>
  <c r="S87" i="3"/>
  <c r="O87" i="3"/>
  <c r="R11" i="3"/>
  <c r="O11" i="3"/>
  <c r="S11" i="3"/>
  <c r="P11" i="3"/>
  <c r="Q11" i="3"/>
  <c r="Q24" i="3"/>
  <c r="S24" i="3"/>
  <c r="R24" i="3"/>
  <c r="P24" i="3"/>
  <c r="O24" i="3"/>
  <c r="S28" i="3"/>
  <c r="O28" i="3"/>
  <c r="Q28" i="3"/>
  <c r="P28" i="3"/>
  <c r="R28" i="3"/>
  <c r="S40" i="3"/>
  <c r="O40" i="3"/>
  <c r="R40" i="3"/>
  <c r="Q40" i="3"/>
  <c r="P40" i="3"/>
  <c r="S52" i="3"/>
  <c r="O52" i="3"/>
  <c r="Q52" i="3"/>
  <c r="P52" i="3"/>
  <c r="R52" i="3"/>
  <c r="S54" i="3"/>
  <c r="O54" i="3"/>
  <c r="R54" i="3"/>
  <c r="Q54" i="3"/>
  <c r="P54" i="3"/>
  <c r="P68" i="3"/>
  <c r="S68" i="3"/>
  <c r="O68" i="3"/>
  <c r="Q68" i="3"/>
  <c r="R68" i="3"/>
  <c r="P76" i="3"/>
  <c r="S76" i="3"/>
  <c r="O76" i="3"/>
  <c r="Q76" i="3"/>
  <c r="R76" i="3"/>
  <c r="P80" i="3"/>
  <c r="S80" i="3"/>
  <c r="O80" i="3"/>
  <c r="Q80" i="3"/>
  <c r="R80" i="3"/>
  <c r="P84" i="3"/>
  <c r="S84" i="3"/>
  <c r="O84" i="3"/>
  <c r="Q84" i="3"/>
  <c r="R84" i="3"/>
  <c r="P90" i="3"/>
  <c r="S90" i="3"/>
  <c r="O90" i="3"/>
  <c r="Q90" i="3"/>
  <c r="R90" i="3"/>
  <c r="P94" i="3"/>
  <c r="S94" i="3"/>
  <c r="O94" i="3"/>
  <c r="Q94" i="3"/>
  <c r="R94" i="3"/>
  <c r="P98" i="3"/>
  <c r="S98" i="3"/>
  <c r="O98" i="3"/>
  <c r="Q98" i="3"/>
  <c r="R98" i="3"/>
  <c r="P102" i="3"/>
  <c r="S102" i="3"/>
  <c r="O102" i="3"/>
  <c r="Q102" i="3"/>
  <c r="R102" i="3"/>
  <c r="P110" i="3"/>
  <c r="S110" i="3"/>
  <c r="O110" i="3"/>
  <c r="Q110" i="3"/>
  <c r="R110" i="3"/>
  <c r="P114" i="3"/>
  <c r="S114" i="3"/>
  <c r="O114" i="3"/>
  <c r="Q114" i="3"/>
  <c r="R114" i="3"/>
  <c r="P118" i="3"/>
  <c r="S118" i="3"/>
  <c r="O118" i="3"/>
  <c r="Q118" i="3"/>
  <c r="R118" i="3"/>
  <c r="P7" i="3"/>
  <c r="S7" i="3"/>
  <c r="O7" i="3"/>
  <c r="Q7" i="3"/>
  <c r="R7" i="3"/>
  <c r="S14" i="3"/>
  <c r="O14" i="3"/>
  <c r="P14" i="3"/>
  <c r="R14" i="3"/>
  <c r="Q14" i="3"/>
  <c r="P43" i="3"/>
  <c r="S43" i="3"/>
  <c r="R43" i="3"/>
  <c r="Q43" i="3"/>
  <c r="O43" i="3"/>
  <c r="P57" i="3"/>
  <c r="S57" i="3"/>
  <c r="R57" i="3"/>
  <c r="Q57" i="3"/>
  <c r="O57" i="3"/>
  <c r="Q79" i="3"/>
  <c r="P79" i="3"/>
  <c r="R79" i="3"/>
  <c r="S79" i="3"/>
  <c r="O79" i="3"/>
  <c r="R19" i="3"/>
  <c r="Q19" i="3"/>
  <c r="P19" i="3"/>
  <c r="S19" i="3"/>
  <c r="O19" i="3"/>
  <c r="S26" i="3"/>
  <c r="O26" i="3"/>
  <c r="R26" i="3"/>
  <c r="P26" i="3"/>
  <c r="Q26" i="3"/>
  <c r="S36" i="3"/>
  <c r="O36" i="3"/>
  <c r="Q36" i="3"/>
  <c r="P36" i="3"/>
  <c r="R36" i="3"/>
  <c r="S48" i="3"/>
  <c r="O48" i="3"/>
  <c r="P48" i="3"/>
  <c r="R48" i="3"/>
  <c r="Q48" i="3"/>
  <c r="Q16" i="3"/>
  <c r="P16" i="3"/>
  <c r="O16" i="3"/>
  <c r="S16" i="3"/>
  <c r="R16" i="3"/>
  <c r="R29" i="3"/>
  <c r="P29" i="3"/>
  <c r="O29" i="3"/>
  <c r="S29" i="3"/>
  <c r="Q29" i="3"/>
  <c r="R33" i="3"/>
  <c r="P33" i="3"/>
  <c r="O33" i="3"/>
  <c r="Q33" i="3"/>
  <c r="S33" i="3"/>
  <c r="R37" i="3"/>
  <c r="Q37" i="3"/>
  <c r="P37" i="3"/>
  <c r="O37" i="3"/>
  <c r="S37" i="3"/>
  <c r="R41" i="3"/>
  <c r="S41" i="3"/>
  <c r="Q41" i="3"/>
  <c r="P41" i="3"/>
  <c r="O41" i="3"/>
  <c r="R45" i="3"/>
  <c r="O45" i="3"/>
  <c r="S45" i="3"/>
  <c r="Q45" i="3"/>
  <c r="P45" i="3"/>
  <c r="R49" i="3"/>
  <c r="P49" i="3"/>
  <c r="O49" i="3"/>
  <c r="S49" i="3"/>
  <c r="Q49" i="3"/>
  <c r="R55" i="3"/>
  <c r="S55" i="3"/>
  <c r="Q55" i="3"/>
  <c r="P55" i="3"/>
  <c r="O55" i="3"/>
  <c r="P60" i="3"/>
  <c r="S60" i="3"/>
  <c r="O60" i="3"/>
  <c r="Q60" i="3"/>
  <c r="R60" i="3"/>
  <c r="R70" i="3"/>
  <c r="Q70" i="3"/>
  <c r="S70" i="3"/>
  <c r="O70" i="3"/>
  <c r="P70" i="3"/>
  <c r="S77" i="3"/>
  <c r="O77" i="3"/>
  <c r="R77" i="3"/>
  <c r="P77" i="3"/>
  <c r="Q77" i="3"/>
  <c r="S81" i="3"/>
  <c r="O81" i="3"/>
  <c r="R81" i="3"/>
  <c r="P81" i="3"/>
  <c r="Q81" i="3"/>
  <c r="S85" i="3"/>
  <c r="O85" i="3"/>
  <c r="R85" i="3"/>
  <c r="P85" i="3"/>
  <c r="Q85" i="3"/>
  <c r="S88" i="3"/>
  <c r="O88" i="3"/>
  <c r="R88" i="3"/>
  <c r="P88" i="3"/>
  <c r="Q88" i="3"/>
  <c r="S91" i="3"/>
  <c r="O91" i="3"/>
  <c r="R91" i="3"/>
  <c r="P91" i="3"/>
  <c r="Q91" i="3"/>
  <c r="S95" i="3"/>
  <c r="O95" i="3"/>
  <c r="R95" i="3"/>
  <c r="P95" i="3"/>
  <c r="Q95" i="3"/>
  <c r="S99" i="3"/>
  <c r="O99" i="3"/>
  <c r="R99" i="3"/>
  <c r="P99" i="3"/>
  <c r="Q99" i="3"/>
  <c r="S103" i="3"/>
  <c r="O103" i="3"/>
  <c r="R103" i="3"/>
  <c r="P103" i="3"/>
  <c r="Q103" i="3"/>
  <c r="S107" i="3"/>
  <c r="O107" i="3"/>
  <c r="R107" i="3"/>
  <c r="P107" i="3"/>
  <c r="Q107" i="3"/>
  <c r="S111" i="3"/>
  <c r="O111" i="3"/>
  <c r="R111" i="3"/>
  <c r="P111" i="3"/>
  <c r="Q111" i="3"/>
  <c r="S115" i="3"/>
  <c r="O115" i="3"/>
  <c r="R115" i="3"/>
  <c r="P115" i="3"/>
  <c r="Q115" i="3"/>
  <c r="S116" i="3"/>
  <c r="O116" i="3"/>
  <c r="R116" i="3"/>
  <c r="P116" i="3"/>
  <c r="Q116" i="3"/>
  <c r="S119" i="3"/>
  <c r="O119" i="3"/>
  <c r="R119" i="3"/>
  <c r="P119" i="3"/>
  <c r="Q119" i="3"/>
  <c r="P10" i="3"/>
  <c r="S10" i="3"/>
  <c r="O10" i="3"/>
  <c r="R10" i="3"/>
  <c r="Q10" i="3"/>
  <c r="P39" i="3"/>
  <c r="R39" i="3"/>
  <c r="Q39" i="3"/>
  <c r="O39" i="3"/>
  <c r="S39" i="3"/>
  <c r="Q97" i="3"/>
  <c r="P97" i="3"/>
  <c r="R97" i="3"/>
  <c r="O97" i="3"/>
  <c r="S97" i="3"/>
  <c r="R15" i="3"/>
  <c r="P15" i="3"/>
  <c r="O15" i="3"/>
  <c r="Q15" i="3"/>
  <c r="S15" i="3"/>
  <c r="S44" i="3"/>
  <c r="O44" i="3"/>
  <c r="R44" i="3"/>
  <c r="Q44" i="3"/>
  <c r="P44" i="3"/>
  <c r="R8" i="3"/>
  <c r="Q8" i="3"/>
  <c r="O8" i="3"/>
  <c r="P8" i="3"/>
  <c r="S8" i="3"/>
  <c r="Q12" i="3"/>
  <c r="O12" i="3"/>
  <c r="S12" i="3"/>
  <c r="R12" i="3"/>
  <c r="P12" i="3"/>
  <c r="Q20" i="3"/>
  <c r="R20" i="3"/>
  <c r="P20" i="3"/>
  <c r="O20" i="3"/>
  <c r="S20" i="3"/>
  <c r="P25" i="3"/>
  <c r="S25" i="3"/>
  <c r="R25" i="3"/>
  <c r="O25" i="3"/>
  <c r="Q25" i="3"/>
  <c r="R27" i="3"/>
  <c r="S27" i="3"/>
  <c r="Q27" i="3"/>
  <c r="P27" i="3"/>
  <c r="O27" i="3"/>
  <c r="R31" i="3"/>
  <c r="Q31" i="3"/>
  <c r="P31" i="3"/>
  <c r="O31" i="3"/>
  <c r="S31" i="3"/>
  <c r="P6" i="3"/>
  <c r="S6" i="3"/>
  <c r="O6" i="3"/>
  <c r="R6" i="3"/>
  <c r="Q6" i="3"/>
  <c r="Q9" i="3"/>
  <c r="P9" i="3"/>
  <c r="R9" i="3"/>
  <c r="S9" i="3"/>
  <c r="O9" i="3"/>
  <c r="P13" i="3"/>
  <c r="O13" i="3"/>
  <c r="S13" i="3"/>
  <c r="Q13" i="3"/>
  <c r="R13" i="3"/>
  <c r="P17" i="3"/>
  <c r="Q17" i="3"/>
  <c r="O17" i="3"/>
  <c r="R17" i="3"/>
  <c r="S17" i="3"/>
  <c r="P21" i="3"/>
  <c r="R21" i="3"/>
  <c r="Q21" i="3"/>
  <c r="S21" i="3"/>
  <c r="O21" i="3"/>
  <c r="Q30" i="3"/>
  <c r="P30" i="3"/>
  <c r="O30" i="3"/>
  <c r="R30" i="3"/>
  <c r="S30" i="3"/>
  <c r="Q32" i="3"/>
  <c r="R32" i="3"/>
  <c r="P32" i="3"/>
  <c r="S32" i="3"/>
  <c r="O32" i="3"/>
  <c r="Q34" i="3"/>
  <c r="P34" i="3"/>
  <c r="O34" i="3"/>
  <c r="S34" i="3"/>
  <c r="R34" i="3"/>
  <c r="Q38" i="3"/>
  <c r="R38" i="3"/>
  <c r="P38" i="3"/>
  <c r="O38" i="3"/>
  <c r="S38" i="3"/>
  <c r="Q42" i="3"/>
  <c r="S42" i="3"/>
  <c r="R42" i="3"/>
  <c r="P42" i="3"/>
  <c r="O42" i="3"/>
  <c r="Q46" i="3"/>
  <c r="O46" i="3"/>
  <c r="S46" i="3"/>
  <c r="R46" i="3"/>
  <c r="P46" i="3"/>
  <c r="Q50" i="3"/>
  <c r="P50" i="3"/>
  <c r="O50" i="3"/>
  <c r="S50" i="3"/>
  <c r="R50" i="3"/>
  <c r="Q53" i="3"/>
  <c r="R53" i="3"/>
  <c r="P53" i="3"/>
  <c r="O53" i="3"/>
  <c r="S53" i="3"/>
  <c r="Q56" i="3"/>
  <c r="S56" i="3"/>
  <c r="R56" i="3"/>
  <c r="P56" i="3"/>
  <c r="O56" i="3"/>
  <c r="S66" i="3"/>
  <c r="O66" i="3"/>
  <c r="R66" i="3"/>
  <c r="P66" i="3"/>
  <c r="Q66" i="3"/>
  <c r="Q71" i="3"/>
  <c r="P71" i="3"/>
  <c r="R71" i="3"/>
  <c r="S71" i="3"/>
  <c r="O71" i="3"/>
  <c r="R74" i="3"/>
  <c r="Q74" i="3"/>
  <c r="S74" i="3"/>
  <c r="O74" i="3"/>
  <c r="P74" i="3"/>
  <c r="R78" i="3"/>
  <c r="Q78" i="3"/>
  <c r="S78" i="3"/>
  <c r="O78" i="3"/>
  <c r="P78" i="3"/>
  <c r="R82" i="3"/>
  <c r="Q82" i="3"/>
  <c r="S82" i="3"/>
  <c r="O82" i="3"/>
  <c r="P82" i="3"/>
  <c r="R86" i="3"/>
  <c r="Q86" i="3"/>
  <c r="S86" i="3"/>
  <c r="O86" i="3"/>
  <c r="P86" i="3"/>
  <c r="R89" i="3"/>
  <c r="Q89" i="3"/>
  <c r="S89" i="3"/>
  <c r="O89" i="3"/>
  <c r="P89" i="3"/>
  <c r="R92" i="3"/>
  <c r="Q92" i="3"/>
  <c r="S92" i="3"/>
  <c r="O92" i="3"/>
  <c r="P92" i="3"/>
  <c r="R96" i="3"/>
  <c r="Q96" i="3"/>
  <c r="S96" i="3"/>
  <c r="O96" i="3"/>
  <c r="P96" i="3"/>
  <c r="R100" i="3"/>
  <c r="Q100" i="3"/>
  <c r="S100" i="3"/>
  <c r="O100" i="3"/>
  <c r="P100" i="3"/>
  <c r="R104" i="3"/>
  <c r="Q104" i="3"/>
  <c r="S104" i="3"/>
  <c r="O104" i="3"/>
  <c r="P104" i="3"/>
  <c r="R108" i="3"/>
  <c r="Q108" i="3"/>
  <c r="S108" i="3"/>
  <c r="O108" i="3"/>
  <c r="P108" i="3"/>
  <c r="R112" i="3"/>
  <c r="Q112" i="3"/>
  <c r="S112" i="3"/>
  <c r="O112" i="3"/>
  <c r="P112" i="3"/>
  <c r="R117" i="3"/>
  <c r="Q117" i="3"/>
  <c r="S117" i="3"/>
  <c r="O117" i="3"/>
  <c r="P117" i="3"/>
  <c r="R23" i="3"/>
  <c r="S23" i="3"/>
  <c r="Q23" i="3"/>
  <c r="O23" i="3"/>
  <c r="P23" i="3"/>
  <c r="O222" i="3"/>
  <c r="O214" i="3"/>
  <c r="R223" i="3"/>
  <c r="O218" i="3"/>
  <c r="R219" i="3"/>
  <c r="R215" i="3"/>
  <c r="S220" i="3"/>
  <c r="S216" i="3"/>
  <c r="S224" i="3"/>
  <c r="S217" i="3"/>
  <c r="R217" i="3"/>
  <c r="O217" i="3"/>
  <c r="S221" i="3"/>
  <c r="R221" i="3"/>
  <c r="O221" i="3"/>
  <c r="S213" i="3"/>
  <c r="R213" i="3"/>
  <c r="O213" i="3"/>
  <c r="S225" i="3"/>
  <c r="R225" i="3"/>
  <c r="O225" i="3"/>
  <c r="R214" i="3"/>
  <c r="S215" i="3"/>
  <c r="R218" i="3"/>
  <c r="S219" i="3"/>
  <c r="R222" i="3"/>
  <c r="S223" i="3"/>
  <c r="O216" i="3"/>
  <c r="O220" i="3"/>
  <c r="O224" i="3"/>
</calcChain>
</file>

<file path=xl/sharedStrings.xml><?xml version="1.0" encoding="utf-8"?>
<sst xmlns="http://schemas.openxmlformats.org/spreadsheetml/2006/main" count="713" uniqueCount="694">
  <si>
    <t xml:space="preserve">Codici Varietà </t>
  </si>
  <si>
    <t>PRODUZIONI BIOLOGICHE</t>
  </si>
  <si>
    <t xml:space="preserve">002D000 </t>
  </si>
  <si>
    <t>Uva da Vino qualità Extra</t>
  </si>
  <si>
    <t>H80</t>
  </si>
  <si>
    <t>002D000</t>
  </si>
  <si>
    <t xml:space="preserve">TRENTINO SUPERIORE MOSCATO ROSA </t>
  </si>
  <si>
    <t xml:space="preserve">TRENTINO SUPERIORE PINOT NERO </t>
  </si>
  <si>
    <t>TRENTINO SUPERIORE CABERNET FRANC</t>
  </si>
  <si>
    <t>TRENTINO SUPERIORE CABERNET SAUVIGNON</t>
  </si>
  <si>
    <t>TRENTINO SUPERIORE MERLOT</t>
  </si>
  <si>
    <t>TRENTINO SUPERIORE LAGREIN</t>
  </si>
  <si>
    <t>TRENTINO SUPERIORE REBO</t>
  </si>
  <si>
    <t>TRENTINO SUPERIORE CHARDONNAY</t>
  </si>
  <si>
    <t>TRENTINO SUPERIORE PINOT BIANCO</t>
  </si>
  <si>
    <t>TRENTINO SUPERIORE PINOT GRIGIO</t>
  </si>
  <si>
    <t>TRENTINO SUPERIORE SAUVIGNON</t>
  </si>
  <si>
    <t>TRENTINO SUPERIORE RIESLING RENANO</t>
  </si>
  <si>
    <t xml:space="preserve">TRENTINO SUPERIORE TRAMINER AROMATICO </t>
  </si>
  <si>
    <t>TRENTINO SUPERIORE MOSCATO GIALLO</t>
  </si>
  <si>
    <t xml:space="preserve">TRENTINO SUPERIORE MARZEMINO </t>
  </si>
  <si>
    <t>TRENTINO SUPERIORE BIANCO</t>
  </si>
  <si>
    <t>TRENTINO SUPERIORE NOSIOLA</t>
  </si>
  <si>
    <t>TRENTINO SUPERIORE MULLER THURGAU</t>
  </si>
  <si>
    <t>TRENTINO SUPERIORE ROSSO</t>
  </si>
  <si>
    <t>TRENTINO SUPERIORE TEROLDEGO VAL D'ADIGE</t>
  </si>
  <si>
    <t>H81</t>
  </si>
  <si>
    <t>20341</t>
  </si>
  <si>
    <t>CABERNET FRANC IGT</t>
  </si>
  <si>
    <t>20342</t>
  </si>
  <si>
    <t>CABERNET SAUVIGNON IGT</t>
  </si>
  <si>
    <t>12131</t>
  </si>
  <si>
    <t>CHARDONNAY IGT</t>
  </si>
  <si>
    <t>12151</t>
  </si>
  <si>
    <t>GROPPELLO DI REVO' IGT</t>
  </si>
  <si>
    <t>12691</t>
  </si>
  <si>
    <t>KERNER IGT</t>
  </si>
  <si>
    <t>12651</t>
  </si>
  <si>
    <t>LAGREIN IGT</t>
  </si>
  <si>
    <t>20351</t>
  </si>
  <si>
    <t>MERLOT IGT</t>
  </si>
  <si>
    <t>12711</t>
  </si>
  <si>
    <t>MOSCATO GIALLO IGT</t>
  </si>
  <si>
    <t>12712</t>
  </si>
  <si>
    <t>MOSCATO ROSA IGT</t>
  </si>
  <si>
    <t>12191</t>
  </si>
  <si>
    <t>MULLER THURGAU IGT</t>
  </si>
  <si>
    <t>12201</t>
  </si>
  <si>
    <t>NOSIOLA IGT</t>
  </si>
  <si>
    <t>12211</t>
  </si>
  <si>
    <t>PINOT BIANCO IGT</t>
  </si>
  <si>
    <t>12221</t>
  </si>
  <si>
    <t>PINOT GRIGIO IGT</t>
  </si>
  <si>
    <t>20331</t>
  </si>
  <si>
    <t>PINOT NERO IGT</t>
  </si>
  <si>
    <t>12631</t>
  </si>
  <si>
    <t>REBO IGT</t>
  </si>
  <si>
    <t>12231</t>
  </si>
  <si>
    <t>RIESLING ITALICO IGT</t>
  </si>
  <si>
    <t>12232</t>
  </si>
  <si>
    <t>RIESLING RENANO IGT</t>
  </si>
  <si>
    <t>12241</t>
  </si>
  <si>
    <t>SAUVIGNON IGT</t>
  </si>
  <si>
    <t>SCHIAVA VALDADIGE IGT</t>
  </si>
  <si>
    <t>12261</t>
  </si>
  <si>
    <t>SYLVANER VERDE IGT</t>
  </si>
  <si>
    <t>21121</t>
  </si>
  <si>
    <t>SYRAH VALLAGARINA IGT</t>
  </si>
  <si>
    <t>12671</t>
  </si>
  <si>
    <t>TEROLDEGO IGT</t>
  </si>
  <si>
    <t>12281</t>
  </si>
  <si>
    <t>TRAMINER AROMATICO IGT</t>
  </si>
  <si>
    <t>12141</t>
  </si>
  <si>
    <t>ENANTIO VALDADIGE IGT</t>
  </si>
  <si>
    <t>JOHANNITER, SOLARIS E ALTRE VARIETA' RESISTENTI DI PREGIO</t>
  </si>
  <si>
    <t>H82</t>
  </si>
  <si>
    <t>20051</t>
  </si>
  <si>
    <t>ROSSE COMUNI</t>
  </si>
  <si>
    <t>19861</t>
  </si>
  <si>
    <t>BIANCHE COMUNI</t>
  </si>
  <si>
    <t>TRENTINO SUPERIORE MANZONI BIANCO</t>
  </si>
  <si>
    <t>TRENTINO SUPERIORE VIN SANTO</t>
  </si>
  <si>
    <t xml:space="preserve">TRENTINO SUPERIORE SCHIAVA </t>
  </si>
  <si>
    <t>TRENTINO SUPERIORE CHARDONNAY B.S.</t>
  </si>
  <si>
    <t>Codici Prodotto assicurativo</t>
  </si>
  <si>
    <t>Denominazione Varietà</t>
  </si>
  <si>
    <t xml:space="preserve">Cod. Assicurativi Varietà </t>
  </si>
  <si>
    <t>PRODUZIONI AGRICOLE</t>
  </si>
  <si>
    <t>12121</t>
  </si>
  <si>
    <t>CABERNET FRANC DOC</t>
  </si>
  <si>
    <t>12122</t>
  </si>
  <si>
    <t>CABERNET SAUVIGNON DOC</t>
  </si>
  <si>
    <t>12491</t>
  </si>
  <si>
    <t>CHARDONNAY B.S. DOC</t>
  </si>
  <si>
    <t>21111</t>
  </si>
  <si>
    <t>TRENTINO CHARDONNAY DOC</t>
  </si>
  <si>
    <t>12161</t>
  </si>
  <si>
    <t>LAGREIN DOC</t>
  </si>
  <si>
    <t>LAMBRUSCO</t>
  </si>
  <si>
    <t>21101</t>
  </si>
  <si>
    <t>INCROCIO MANZONI</t>
  </si>
  <si>
    <t>12171</t>
  </si>
  <si>
    <t>MARZEMINO DOC</t>
  </si>
  <si>
    <t>12521</t>
  </si>
  <si>
    <t>MERLOT DOC</t>
  </si>
  <si>
    <t>12181</t>
  </si>
  <si>
    <t>MOSCATO GIALLO DOC</t>
  </si>
  <si>
    <t>12182</t>
  </si>
  <si>
    <t>MOSCATO ROSA DOC</t>
  </si>
  <si>
    <t>12531</t>
  </si>
  <si>
    <t>MULLER THURGAU DOC</t>
  </si>
  <si>
    <t>12541</t>
  </si>
  <si>
    <t>NOSIOLA DOC</t>
  </si>
  <si>
    <t>12542</t>
  </si>
  <si>
    <t>NOSIOLA VIN SANTO DOC</t>
  </si>
  <si>
    <t>12621</t>
  </si>
  <si>
    <t>PINOT BIANCO DOC</t>
  </si>
  <si>
    <t>12551</t>
  </si>
  <si>
    <t>PINOT GRIGIO DOC</t>
  </si>
  <si>
    <t>12561</t>
  </si>
  <si>
    <t>PINOT NERO B.S. DOC</t>
  </si>
  <si>
    <t>21131</t>
  </si>
  <si>
    <t>TRENTINO PINOT NERO DOC</t>
  </si>
  <si>
    <t>12571</t>
  </si>
  <si>
    <t>REBO DOC</t>
  </si>
  <si>
    <t>12581</t>
  </si>
  <si>
    <t>RIESLING ITALICO DOC</t>
  </si>
  <si>
    <t>12582</t>
  </si>
  <si>
    <t>RIESLING RENANO DOC</t>
  </si>
  <si>
    <t>12591</t>
  </si>
  <si>
    <t>SAUVIGNON DOC</t>
  </si>
  <si>
    <t>12251</t>
  </si>
  <si>
    <t>SCHIAVA VALDADIGE DOC</t>
  </si>
  <si>
    <t>12601</t>
  </si>
  <si>
    <t>SYLVANER VERDE DOC</t>
  </si>
  <si>
    <t>12271</t>
  </si>
  <si>
    <t>TEROLDEGO DOC</t>
  </si>
  <si>
    <t>12611</t>
  </si>
  <si>
    <t>TRAMINER AROMATICO DOC</t>
  </si>
  <si>
    <t>12511</t>
  </si>
  <si>
    <t xml:space="preserve">ENANTIO VALDADIGE DOC </t>
  </si>
  <si>
    <t>100C000</t>
  </si>
  <si>
    <t>Actinidia Polpa Verde</t>
  </si>
  <si>
    <t>C01</t>
  </si>
  <si>
    <t>51182</t>
  </si>
  <si>
    <t>HAYWARD</t>
  </si>
  <si>
    <t>Actinidia Polpa Gialla, altre e Baby</t>
  </si>
  <si>
    <t>M31</t>
  </si>
  <si>
    <t>51191</t>
  </si>
  <si>
    <t>POLPA GIALLA</t>
  </si>
  <si>
    <t>093C000</t>
  </si>
  <si>
    <t>Albicocche</t>
  </si>
  <si>
    <t>C02</t>
  </si>
  <si>
    <t>50081</t>
  </si>
  <si>
    <t>ALBICOCCHE</t>
  </si>
  <si>
    <t>094C000</t>
  </si>
  <si>
    <t>Albicocche Precoci</t>
  </si>
  <si>
    <t>L12</t>
  </si>
  <si>
    <t>50011</t>
  </si>
  <si>
    <t>AURORA</t>
  </si>
  <si>
    <t>053C000</t>
  </si>
  <si>
    <t>Asparago</t>
  </si>
  <si>
    <t>D03</t>
  </si>
  <si>
    <t>40061</t>
  </si>
  <si>
    <t>GENERICO</t>
  </si>
  <si>
    <t>41201</t>
  </si>
  <si>
    <t>ASPARAGO ZAMBANA</t>
  </si>
  <si>
    <t>118C000</t>
  </si>
  <si>
    <t>Bietola da Costa</t>
  </si>
  <si>
    <t>D05</t>
  </si>
  <si>
    <t>40101</t>
  </si>
  <si>
    <t>BIETOLA</t>
  </si>
  <si>
    <t>095C000</t>
  </si>
  <si>
    <t>Cachi</t>
  </si>
  <si>
    <t>C36</t>
  </si>
  <si>
    <t>51272</t>
  </si>
  <si>
    <t>TUTTE LE VARIETA'</t>
  </si>
  <si>
    <t>142C000</t>
  </si>
  <si>
    <t>Carota</t>
  </si>
  <si>
    <t>D08</t>
  </si>
  <si>
    <t>40191</t>
  </si>
  <si>
    <t>DA CONSUMO FRESCO</t>
  </si>
  <si>
    <t>054C000</t>
  </si>
  <si>
    <t>Cavolfiore Pianta</t>
  </si>
  <si>
    <t>D09</t>
  </si>
  <si>
    <t>00003</t>
  </si>
  <si>
    <t>DA TAVOLA</t>
  </si>
  <si>
    <t>084C000</t>
  </si>
  <si>
    <t>Cavolo Capuccio</t>
  </si>
  <si>
    <t>D10</t>
  </si>
  <si>
    <t>40221</t>
  </si>
  <si>
    <t>CAVOLO CAPPUCCIO BIANCO</t>
  </si>
  <si>
    <t>40222</t>
  </si>
  <si>
    <t>CAVOLO CAPPUCCIO ROSSO</t>
  </si>
  <si>
    <t>413C000</t>
  </si>
  <si>
    <t>Cavolo Rapa</t>
  </si>
  <si>
    <t>L30</t>
  </si>
  <si>
    <t>41171</t>
  </si>
  <si>
    <t>CAVOLO RAPA</t>
  </si>
  <si>
    <t>115C000</t>
  </si>
  <si>
    <t>Cavolo Verza</t>
  </si>
  <si>
    <t>D11</t>
  </si>
  <si>
    <t>40245</t>
  </si>
  <si>
    <t>CAVOLO VERZA</t>
  </si>
  <si>
    <t>012C000</t>
  </si>
  <si>
    <t>Cetriolo</t>
  </si>
  <si>
    <t>D13</t>
  </si>
  <si>
    <t>40271</t>
  </si>
  <si>
    <t>CETRIOLO</t>
  </si>
  <si>
    <t>089C000</t>
  </si>
  <si>
    <t>Ciliegie</t>
  </si>
  <si>
    <t>C37</t>
  </si>
  <si>
    <t>00101</t>
  </si>
  <si>
    <t>KORDIA</t>
  </si>
  <si>
    <t>00109</t>
  </si>
  <si>
    <t>REGINA</t>
  </si>
  <si>
    <t>00099</t>
  </si>
  <si>
    <t>DURONI</t>
  </si>
  <si>
    <t>00088</t>
  </si>
  <si>
    <t>BLAK STAR</t>
  </si>
  <si>
    <t>00095</t>
  </si>
  <si>
    <t>DURONE DI COSTASAVINA</t>
  </si>
  <si>
    <t>00098</t>
  </si>
  <si>
    <t>FERROVIA</t>
  </si>
  <si>
    <t>00107</t>
  </si>
  <si>
    <t>MORA DI VIGNOLA</t>
  </si>
  <si>
    <t>00097</t>
  </si>
  <si>
    <t>DURONE NERO I°</t>
  </si>
  <si>
    <t>00110</t>
  </si>
  <si>
    <t>SCHNEIDER</t>
  </si>
  <si>
    <t>00115</t>
  </si>
  <si>
    <t>SWEET HEART</t>
  </si>
  <si>
    <t>00117</t>
  </si>
  <si>
    <t>VAN</t>
  </si>
  <si>
    <t>00116</t>
  </si>
  <si>
    <t>ALTRE VARIETA'</t>
  </si>
  <si>
    <t>055C000</t>
  </si>
  <si>
    <t>Cipolle</t>
  </si>
  <si>
    <t>C54</t>
  </si>
  <si>
    <t>00017</t>
  </si>
  <si>
    <t>CIPOLLE SEMINA PRIMAVERILE</t>
  </si>
  <si>
    <t>021C000</t>
  </si>
  <si>
    <t>Fagioli</t>
  </si>
  <si>
    <t>C45</t>
  </si>
  <si>
    <t>FAGIOLI</t>
  </si>
  <si>
    <t>024C000</t>
  </si>
  <si>
    <t>Fagiolini</t>
  </si>
  <si>
    <t>C47</t>
  </si>
  <si>
    <t>40391</t>
  </si>
  <si>
    <t>FAGIOLINI</t>
  </si>
  <si>
    <t>40381</t>
  </si>
  <si>
    <t>STORTINO DI TRENTO</t>
  </si>
  <si>
    <t>067C000</t>
  </si>
  <si>
    <t>Fragole</t>
  </si>
  <si>
    <t>C38</t>
  </si>
  <si>
    <t>51161</t>
  </si>
  <si>
    <t>FRAGOLINE DI BOSCO</t>
  </si>
  <si>
    <t>51151</t>
  </si>
  <si>
    <t>FRAGOLONI PIENA AREA</t>
  </si>
  <si>
    <t>020C000</t>
  </si>
  <si>
    <t>Insalata</t>
  </si>
  <si>
    <t>D21</t>
  </si>
  <si>
    <t>40505</t>
  </si>
  <si>
    <t>INDIVIA</t>
  </si>
  <si>
    <t>40524</t>
  </si>
  <si>
    <t>LATTUGA</t>
  </si>
  <si>
    <t>40511</t>
  </si>
  <si>
    <t>PAN DI ZUCCHERO</t>
  </si>
  <si>
    <t>116C000</t>
  </si>
  <si>
    <t>Lampone</t>
  </si>
  <si>
    <t>C52</t>
  </si>
  <si>
    <t>51231</t>
  </si>
  <si>
    <t>LAMPONI RIFIORENTI</t>
  </si>
  <si>
    <t>Mais da granella per farine da polenta</t>
  </si>
  <si>
    <t>M32</t>
  </si>
  <si>
    <t>00221</t>
  </si>
  <si>
    <t>NOSTRANO DI STORO</t>
  </si>
  <si>
    <t>0050000</t>
  </si>
  <si>
    <t>Mais da granella Generico</t>
  </si>
  <si>
    <t>C03</t>
  </si>
  <si>
    <t>00043</t>
  </si>
  <si>
    <t>MAIS DA GRANELLA</t>
  </si>
  <si>
    <t>00241</t>
  </si>
  <si>
    <t>MARANO</t>
  </si>
  <si>
    <t>007C000</t>
  </si>
  <si>
    <t>Mais da insilaggio</t>
  </si>
  <si>
    <t>D23</t>
  </si>
  <si>
    <t>00001</t>
  </si>
  <si>
    <t>MAIS DA INSILAGGIO</t>
  </si>
  <si>
    <t>058C000</t>
  </si>
  <si>
    <t>Melanzane</t>
  </si>
  <si>
    <t>C58</t>
  </si>
  <si>
    <t>40558</t>
  </si>
  <si>
    <t>MELANZANE</t>
  </si>
  <si>
    <t>083C000</t>
  </si>
  <si>
    <t xml:space="preserve">Mele </t>
  </si>
  <si>
    <t>C04</t>
  </si>
  <si>
    <t>51351</t>
  </si>
  <si>
    <t>ALTRE VARIETA' EMERGENTI</t>
  </si>
  <si>
    <t>51361</t>
  </si>
  <si>
    <t>ALTRE VARIETA' MEDIO TARDIVE</t>
  </si>
  <si>
    <t>51371</t>
  </si>
  <si>
    <t>ALTRE VARIETA' PRECOCI</t>
  </si>
  <si>
    <t>51421</t>
  </si>
  <si>
    <t>BREABURN</t>
  </si>
  <si>
    <t>53771</t>
  </si>
  <si>
    <t>EVELINA</t>
  </si>
  <si>
    <t>51491</t>
  </si>
  <si>
    <t>FLORINA</t>
  </si>
  <si>
    <t>51501</t>
  </si>
  <si>
    <t>FUJI</t>
  </si>
  <si>
    <t>54071</t>
  </si>
  <si>
    <t>FUJON</t>
  </si>
  <si>
    <t>51531</t>
  </si>
  <si>
    <t>GALA</t>
  </si>
  <si>
    <t>51601</t>
  </si>
  <si>
    <t>GOLDEN DEL. OLTRE 350 MT.</t>
  </si>
  <si>
    <t>51581</t>
  </si>
  <si>
    <t>GOLDEN DEL. FINO A 350 MT</t>
  </si>
  <si>
    <t>51621</t>
  </si>
  <si>
    <t>GRANNY SMITH</t>
  </si>
  <si>
    <t>51641</t>
  </si>
  <si>
    <t>IDARED</t>
  </si>
  <si>
    <t>MORGENDUFT CLONE ROS</t>
  </si>
  <si>
    <t>MORGENDUFT IMPERAT.</t>
  </si>
  <si>
    <t>54051</t>
  </si>
  <si>
    <t>PINOVA</t>
  </si>
  <si>
    <t>51841</t>
  </si>
  <si>
    <t>RED DEL. OLTRE 350 MT</t>
  </si>
  <si>
    <t>51821</t>
  </si>
  <si>
    <t>RED DEL FINO 350 MT</t>
  </si>
  <si>
    <t>51781</t>
  </si>
  <si>
    <t>RENETTA CANADA</t>
  </si>
  <si>
    <t>51701</t>
  </si>
  <si>
    <t>MODI'</t>
  </si>
  <si>
    <t>51731</t>
  </si>
  <si>
    <t>PINK LADY</t>
  </si>
  <si>
    <t>550C000</t>
  </si>
  <si>
    <t>Mirtilli</t>
  </si>
  <si>
    <t>C51</t>
  </si>
  <si>
    <t>52162</t>
  </si>
  <si>
    <t>MIRTILLO</t>
  </si>
  <si>
    <t>551C000</t>
  </si>
  <si>
    <t>More</t>
  </si>
  <si>
    <t>C66</t>
  </si>
  <si>
    <t>52171</t>
  </si>
  <si>
    <t>MORE</t>
  </si>
  <si>
    <t>887C000</t>
  </si>
  <si>
    <t>Nettarine</t>
  </si>
  <si>
    <t>C05</t>
  </si>
  <si>
    <t>00004</t>
  </si>
  <si>
    <t>MEDIA MATURAZIONE</t>
  </si>
  <si>
    <t>00080</t>
  </si>
  <si>
    <t>TARDIVE</t>
  </si>
  <si>
    <t>987C000</t>
  </si>
  <si>
    <t>Nettarine Precoci</t>
  </si>
  <si>
    <t>C06</t>
  </si>
  <si>
    <t>PRECOCI</t>
  </si>
  <si>
    <t>079C000</t>
  </si>
  <si>
    <t>Noci</t>
  </si>
  <si>
    <t>D38</t>
  </si>
  <si>
    <t>52321</t>
  </si>
  <si>
    <t>081C000</t>
  </si>
  <si>
    <t>Olive olio</t>
  </si>
  <si>
    <t>C41</t>
  </si>
  <si>
    <t>30031</t>
  </si>
  <si>
    <t>D.O.P. EXTRA VERGINE ALTO GARDA</t>
  </si>
  <si>
    <t>30021</t>
  </si>
  <si>
    <t>EXTRA VERGINE</t>
  </si>
  <si>
    <t>199C000</t>
  </si>
  <si>
    <t>Patate Semina</t>
  </si>
  <si>
    <t>H16</t>
  </si>
  <si>
    <t>40611</t>
  </si>
  <si>
    <t>DA SEMINA</t>
  </si>
  <si>
    <t>018C000</t>
  </si>
  <si>
    <t>Patate</t>
  </si>
  <si>
    <t>C35</t>
  </si>
  <si>
    <t>40601</t>
  </si>
  <si>
    <t>COMUNI</t>
  </si>
  <si>
    <t>40621</t>
  </si>
  <si>
    <t>DI PRIMIZIA</t>
  </si>
  <si>
    <t>41221</t>
  </si>
  <si>
    <t>DI MONTAGNA</t>
  </si>
  <si>
    <t>085C000</t>
  </si>
  <si>
    <t>Pere</t>
  </si>
  <si>
    <t>C07</t>
  </si>
  <si>
    <t>52481</t>
  </si>
  <si>
    <t>ABATE FETEL</t>
  </si>
  <si>
    <t>52541</t>
  </si>
  <si>
    <t>KAISER IMPERATORE ALESSANDRO</t>
  </si>
  <si>
    <t>52561</t>
  </si>
  <si>
    <t>CONFERENCE</t>
  </si>
  <si>
    <t>52721</t>
  </si>
  <si>
    <t>WILLIAM</t>
  </si>
  <si>
    <t>851C000</t>
  </si>
  <si>
    <t>Pere Precoci</t>
  </si>
  <si>
    <t>C08</t>
  </si>
  <si>
    <t>52691</t>
  </si>
  <si>
    <t>GUYOT DIEUDANE</t>
  </si>
  <si>
    <t>087C000</t>
  </si>
  <si>
    <t>Pesche</t>
  </si>
  <si>
    <t>C09</t>
  </si>
  <si>
    <t>GIALLE MEDIA MATURAZIONE</t>
  </si>
  <si>
    <t>00140</t>
  </si>
  <si>
    <t>GIALLE TARDIVE</t>
  </si>
  <si>
    <t>BIANCHE MEDIA MATURAZIONE</t>
  </si>
  <si>
    <t>00222</t>
  </si>
  <si>
    <t>TARDIVA BIANCA</t>
  </si>
  <si>
    <t>871C000</t>
  </si>
  <si>
    <t>Pesche Precoci</t>
  </si>
  <si>
    <t>C10</t>
  </si>
  <si>
    <t>GIALLE PRECOCI</t>
  </si>
  <si>
    <t>BIANCHE PRECOCI</t>
  </si>
  <si>
    <t>026C000</t>
  </si>
  <si>
    <t>Piselli</t>
  </si>
  <si>
    <t>C46</t>
  </si>
  <si>
    <t>40822</t>
  </si>
  <si>
    <t>40001</t>
  </si>
  <si>
    <t>DA INDUSTRIA</t>
  </si>
  <si>
    <t>010C000</t>
  </si>
  <si>
    <t>Pomodoro Tavola</t>
  </si>
  <si>
    <t>C13</t>
  </si>
  <si>
    <t>40891</t>
  </si>
  <si>
    <t>CILIEGINO</t>
  </si>
  <si>
    <t>008C000</t>
  </si>
  <si>
    <t>Pomodoro Pelato</t>
  </si>
  <si>
    <t>C14</t>
  </si>
  <si>
    <t>060C000</t>
  </si>
  <si>
    <t>Porro</t>
  </si>
  <si>
    <t>D27</t>
  </si>
  <si>
    <t>40951</t>
  </si>
  <si>
    <t>PORRO</t>
  </si>
  <si>
    <t>933C000</t>
  </si>
  <si>
    <t>Prato Polifita</t>
  </si>
  <si>
    <t>FIENO DI PRATO STABILE al mq</t>
  </si>
  <si>
    <t>Pascolo</t>
  </si>
  <si>
    <t>L98</t>
  </si>
  <si>
    <t>PASCOLO al mq</t>
  </si>
  <si>
    <t>521C000</t>
  </si>
  <si>
    <t>Radicchio</t>
  </si>
  <si>
    <t>D28</t>
  </si>
  <si>
    <t>40981</t>
  </si>
  <si>
    <t>CHIOGGIA</t>
  </si>
  <si>
    <t>40982</t>
  </si>
  <si>
    <t>TREVISO</t>
  </si>
  <si>
    <t>40992</t>
  </si>
  <si>
    <t>ROSSO LUNGO MONTAGNA</t>
  </si>
  <si>
    <t>143C000</t>
  </si>
  <si>
    <t>Ravanello</t>
  </si>
  <si>
    <t>D29</t>
  </si>
  <si>
    <t>41071</t>
  </si>
  <si>
    <t>RAVANELLO</t>
  </si>
  <si>
    <t>068C000</t>
  </si>
  <si>
    <t>Ribes</t>
  </si>
  <si>
    <t>C62</t>
  </si>
  <si>
    <t>RIBES ROSSO O NERO</t>
  </si>
  <si>
    <t>193C000</t>
  </si>
  <si>
    <t>Uva Spina</t>
  </si>
  <si>
    <t>D66</t>
  </si>
  <si>
    <t>53461</t>
  </si>
  <si>
    <t>UVA SPINA</t>
  </si>
  <si>
    <t>119C000</t>
  </si>
  <si>
    <t>Sedano</t>
  </si>
  <si>
    <t>D30</t>
  </si>
  <si>
    <t>41091</t>
  </si>
  <si>
    <t>071C000</t>
  </si>
  <si>
    <t>Spinacio</t>
  </si>
  <si>
    <t>C56</t>
  </si>
  <si>
    <t>40032</t>
  </si>
  <si>
    <t>40041</t>
  </si>
  <si>
    <t>ITALIA</t>
  </si>
  <si>
    <t>53161</t>
  </si>
  <si>
    <t>STANLEY=S.CLARA CALIFORNIA</t>
  </si>
  <si>
    <t>00048</t>
  </si>
  <si>
    <t>DRO=PRUGNA DI DRO</t>
  </si>
  <si>
    <t>911C000</t>
  </si>
  <si>
    <t>Susine Precoci</t>
  </si>
  <si>
    <t>C17</t>
  </si>
  <si>
    <t>164C000</t>
  </si>
  <si>
    <t>Talee vite madre</t>
  </si>
  <si>
    <t>C11</t>
  </si>
  <si>
    <t>60484</t>
  </si>
  <si>
    <t>TALEE DI VITE MADRE</t>
  </si>
  <si>
    <t>165C000</t>
  </si>
  <si>
    <t>Nesti di vite</t>
  </si>
  <si>
    <t>D57</t>
  </si>
  <si>
    <t>60491</t>
  </si>
  <si>
    <t>NESTI DI VITE STANDARD</t>
  </si>
  <si>
    <t>003C000</t>
  </si>
  <si>
    <t>Uva da Tavola</t>
  </si>
  <si>
    <t>C19</t>
  </si>
  <si>
    <t>53251</t>
  </si>
  <si>
    <t>SCHIAVA GROSSA</t>
  </si>
  <si>
    <t>53211</t>
  </si>
  <si>
    <t>ALTRA UVA DA TAVOLA APIRENE</t>
  </si>
  <si>
    <t>53301</t>
  </si>
  <si>
    <t>FRAGOLA</t>
  </si>
  <si>
    <t>53311</t>
  </si>
  <si>
    <t>061C000</t>
  </si>
  <si>
    <t>Vivai di vite (Barbatelle)</t>
  </si>
  <si>
    <t>C21</t>
  </si>
  <si>
    <t>60441</t>
  </si>
  <si>
    <t>BARBATELLE VITE STANDARD caduno</t>
  </si>
  <si>
    <t>60451</t>
  </si>
  <si>
    <t>BARBATELLE VITE CERTIFIC. caduno</t>
  </si>
  <si>
    <t>062C000</t>
  </si>
  <si>
    <t>C81</t>
  </si>
  <si>
    <t>60081</t>
  </si>
  <si>
    <t>ASTONI POMACEE caduno</t>
  </si>
  <si>
    <t>Astoni Piante da Frutto</t>
  </si>
  <si>
    <t>60091</t>
  </si>
  <si>
    <t>ASTONI CON RAMI ANTICIPATI caduno</t>
  </si>
  <si>
    <t>60111</t>
  </si>
  <si>
    <t>TIPO KNIPS caduno</t>
  </si>
  <si>
    <t>186C000</t>
  </si>
  <si>
    <t>Vivai Piante Fragola</t>
  </si>
  <si>
    <t>D67</t>
  </si>
  <si>
    <t>60611</t>
  </si>
  <si>
    <t>FRIGOCONSERVATE CAT. AA+ caduno</t>
  </si>
  <si>
    <t>60651</t>
  </si>
  <si>
    <t>PIANTE TRAY VASO DIAM 9</t>
  </si>
  <si>
    <t>60661</t>
  </si>
  <si>
    <t>PIANTE MINI TRAY VASO DIAM 7</t>
  </si>
  <si>
    <t>225C000</t>
  </si>
  <si>
    <t>Piantine da Orto Standard</t>
  </si>
  <si>
    <t>H43</t>
  </si>
  <si>
    <t>63041</t>
  </si>
  <si>
    <t>PIANTINE ORTO STANDARD €/mq</t>
  </si>
  <si>
    <t>013C000</t>
  </si>
  <si>
    <t>Zucca</t>
  </si>
  <si>
    <t>D32</t>
  </si>
  <si>
    <t>41101</t>
  </si>
  <si>
    <t>ZUCCA</t>
  </si>
  <si>
    <t>014C000</t>
  </si>
  <si>
    <t>Zucchine</t>
  </si>
  <si>
    <t>C50</t>
  </si>
  <si>
    <t>41131</t>
  </si>
  <si>
    <t>ZUCCHINE IN PIENA AREA</t>
  </si>
  <si>
    <t>914C000</t>
  </si>
  <si>
    <t>Zucchina fiore</t>
  </si>
  <si>
    <t>D68</t>
  </si>
  <si>
    <t>41121</t>
  </si>
  <si>
    <t>ZUCCHINE BIANCHE CON FIORE</t>
  </si>
  <si>
    <t>Api</t>
  </si>
  <si>
    <t>P01</t>
  </si>
  <si>
    <t>MANCATA PRODUZIONE APIARIO SRANZIALE/NOMADE</t>
  </si>
  <si>
    <t>Per facilità di comprensione dei Soci si sono indicati i prezzi a q.le, si precisa che la conversione a unità di misura ufficiale è la seguente: 1 quintale (q.le) = 0,1 Tonellate (Ton.) = 100 chilogrammi</t>
  </si>
  <si>
    <t>Cod. Varietà</t>
  </si>
  <si>
    <t xml:space="preserve">Denominazione </t>
  </si>
  <si>
    <t>S97</t>
  </si>
  <si>
    <t>Serre al mq</t>
  </si>
  <si>
    <t>S01</t>
  </si>
  <si>
    <t>11005</t>
  </si>
  <si>
    <t>COPERTURA VETRO TEMPERATO</t>
  </si>
  <si>
    <t>S98</t>
  </si>
  <si>
    <t>S02</t>
  </si>
  <si>
    <t>11006</t>
  </si>
  <si>
    <t>COPERTURA IN VETRO NON TEMPRATO O PLASTICA</t>
  </si>
  <si>
    <t>S99</t>
  </si>
  <si>
    <t>S03</t>
  </si>
  <si>
    <t>11007</t>
  </si>
  <si>
    <t>S96</t>
  </si>
  <si>
    <t>Tunnel al mq</t>
  </si>
  <si>
    <t>S95</t>
  </si>
  <si>
    <t>Reti Antigrandine ad Ha</t>
  </si>
  <si>
    <t>S04</t>
  </si>
  <si>
    <t>11010</t>
  </si>
  <si>
    <t>ANTIGRANDINE NUOVE</t>
  </si>
  <si>
    <t>S88</t>
  </si>
  <si>
    <t>Reti Antipioggia ad Ha</t>
  </si>
  <si>
    <t>ANTIPIOGGIA  NUOVE</t>
  </si>
  <si>
    <t>S84</t>
  </si>
  <si>
    <t>Impianti produttivi ad Ha</t>
  </si>
  <si>
    <t>S07</t>
  </si>
  <si>
    <t>11000</t>
  </si>
  <si>
    <t>VIGNETI A MEDIA DENSITA' (fino a 3.000 ceppi/ha)</t>
  </si>
  <si>
    <t>S85</t>
  </si>
  <si>
    <t>11001</t>
  </si>
  <si>
    <t>VIGNETI AD ALTA DENSITA' (oltre 3.000 ceppi/ha)</t>
  </si>
  <si>
    <t>S81</t>
  </si>
  <si>
    <t>11002</t>
  </si>
  <si>
    <t>FRUTTETI (Pesco, Kiwi, Ciliegio, Albicocco, ecc.)</t>
  </si>
  <si>
    <t>S82</t>
  </si>
  <si>
    <t>11003</t>
  </si>
  <si>
    <t>FRUTTETI A MEDIA DENSITA' (Melo, Pero oltre 3.000 piante/ha)</t>
  </si>
  <si>
    <t>S83</t>
  </si>
  <si>
    <t>11004</t>
  </si>
  <si>
    <t>FRUTTETI AD ALTA DENSITA' (Melo, Pero - Superspindel oltre 11.000 piante/ha)</t>
  </si>
  <si>
    <t>M31B000</t>
  </si>
  <si>
    <t>'0050000</t>
  </si>
  <si>
    <t>GIANT RED</t>
  </si>
  <si>
    <t>50651</t>
  </si>
  <si>
    <t>NOCI - TUTTE LE VARIETA'</t>
  </si>
  <si>
    <t>PERE - ALTRE VARIETA' MEDIO TARDIVE</t>
  </si>
  <si>
    <t>PERE PRECOCI - ALTRE VARIETA' PRECOCI</t>
  </si>
  <si>
    <t>PISELLI - DA CONSUMO FRESCO</t>
  </si>
  <si>
    <t>POMODORO - TUTTE LE VARIETA'</t>
  </si>
  <si>
    <t>SEDANO - DA CONSUMO FRESCO</t>
  </si>
  <si>
    <t>SPINACIO - DA CONSUMO FRESCO</t>
  </si>
  <si>
    <t>SPINACIO - DA INDUSTRIA</t>
  </si>
  <si>
    <t>SUSINE - ALTRE VARIETA' MEDIO TARDIVE</t>
  </si>
  <si>
    <t>SUSINE PRECOCI - ALTRE VARIETA'</t>
  </si>
  <si>
    <t>MAREMMA TOSCANA ROSSO DOC</t>
  </si>
  <si>
    <t>MAREMMA TOSCANA CABERNET SAUVIGNON DOC</t>
  </si>
  <si>
    <t>MAREMMA TOSCANA MERLOT DOC</t>
  </si>
  <si>
    <t>MAREMMA TOSCANA SANGIOVESE DOC</t>
  </si>
  <si>
    <t>TRENTINO SUPERIORE ROSSO ETICHETTA ECCELLENZA</t>
  </si>
  <si>
    <t>CHARDONNAY B.S. DOC PROGETTO SPECIALE</t>
  </si>
  <si>
    <t>PINOT NERO PROGETTO SPECIALE</t>
  </si>
  <si>
    <t>COSTA TOSCANA - (ROSSO) IGT</t>
  </si>
  <si>
    <t>05283</t>
  </si>
  <si>
    <t>05286</t>
  </si>
  <si>
    <t>04085</t>
  </si>
  <si>
    <t>00176</t>
  </si>
  <si>
    <t>00027</t>
  </si>
  <si>
    <t>935C000</t>
  </si>
  <si>
    <t>L99</t>
  </si>
  <si>
    <t>STRUTTURA METALLO E  FILM PLASTICO DOPPIO O SINGOLO</t>
  </si>
  <si>
    <t>GRADISCA</t>
  </si>
  <si>
    <t>51357</t>
  </si>
  <si>
    <t>51356</t>
  </si>
  <si>
    <t>KIZURI</t>
  </si>
  <si>
    <t>SWEETANGO</t>
  </si>
  <si>
    <t>VARIETA' EMERGENTI (ISAAQ, FENGAPI, UEB6581)</t>
  </si>
  <si>
    <t>KISSABEL - R 201 EU</t>
  </si>
  <si>
    <t>I prezzi indicati per le Strutture saranno aggiornati in esito alla pubblicazione dei costi unitari massimi da parte del Ministero.</t>
  </si>
  <si>
    <t>KERNER TRENTINO DOC</t>
  </si>
  <si>
    <t>Cod. Prod. MASAF</t>
  </si>
  <si>
    <t>Prezzo 2026                  Fascia A</t>
  </si>
  <si>
    <t>Prezzo 2026                  Fascia B</t>
  </si>
  <si>
    <t>Prezzo 2026                  Fascia C</t>
  </si>
  <si>
    <t>Prezzo 2026                  Fascia D</t>
  </si>
  <si>
    <t>Prezzo 2026                  Fascia E</t>
  </si>
  <si>
    <t>Prezzo 2026                  Fascia F</t>
  </si>
  <si>
    <t>Prezzo 2026 Fascia G</t>
  </si>
  <si>
    <t>Prezzo 2026 Fascia H</t>
  </si>
  <si>
    <t>Prezzo 2026 Fascia I</t>
  </si>
  <si>
    <t>Prezzo 2026 Fascia L</t>
  </si>
  <si>
    <t>Prezzo 2026 Fascia M</t>
  </si>
  <si>
    <t>Prezzo 2026 Fascia N</t>
  </si>
  <si>
    <t>Avversità Atmosferiche 2026 - Consorzio di Trento - Prezzi mercuriali</t>
  </si>
  <si>
    <t>Cod. Prod. assicurativo 2026</t>
  </si>
  <si>
    <t>11012</t>
  </si>
  <si>
    <t>78112</t>
  </si>
  <si>
    <t>52751</t>
  </si>
  <si>
    <t>52860</t>
  </si>
  <si>
    <t>52871</t>
  </si>
  <si>
    <t>94034</t>
  </si>
  <si>
    <t>51352</t>
  </si>
  <si>
    <t>55361</t>
  </si>
  <si>
    <t>54291</t>
  </si>
  <si>
    <t>51661</t>
  </si>
  <si>
    <t>51354</t>
  </si>
  <si>
    <t>52922</t>
  </si>
  <si>
    <t>53171</t>
  </si>
  <si>
    <t>14421</t>
  </si>
  <si>
    <t>25081</t>
  </si>
  <si>
    <t>24271</t>
  </si>
  <si>
    <t>24121</t>
  </si>
  <si>
    <t>24251</t>
  </si>
  <si>
    <t>24261</t>
  </si>
  <si>
    <t>24131</t>
  </si>
  <si>
    <t>24221</t>
  </si>
  <si>
    <t>24171</t>
  </si>
  <si>
    <t>24111</t>
  </si>
  <si>
    <t>24101</t>
  </si>
  <si>
    <t>24161</t>
  </si>
  <si>
    <t>24191</t>
  </si>
  <si>
    <t>24181</t>
  </si>
  <si>
    <t>24201</t>
  </si>
  <si>
    <t>24241</t>
  </si>
  <si>
    <t>24231</t>
  </si>
  <si>
    <t>24281</t>
  </si>
  <si>
    <t>24151</t>
  </si>
  <si>
    <t>24141</t>
  </si>
  <si>
    <t>24291</t>
  </si>
  <si>
    <t>24292</t>
  </si>
  <si>
    <t>24282</t>
  </si>
  <si>
    <t>24283</t>
  </si>
  <si>
    <t>24293</t>
  </si>
  <si>
    <t>24294</t>
  </si>
  <si>
    <t>12492</t>
  </si>
  <si>
    <t>12562</t>
  </si>
  <si>
    <t>20381</t>
  </si>
  <si>
    <t>20411</t>
  </si>
  <si>
    <t>20431</t>
  </si>
  <si>
    <t>20391</t>
  </si>
  <si>
    <t>24295</t>
  </si>
  <si>
    <t>23411</t>
  </si>
  <si>
    <t>25011</t>
  </si>
  <si>
    <t>16211</t>
  </si>
  <si>
    <t>94091</t>
  </si>
  <si>
    <t>Prezzo 2026</t>
  </si>
  <si>
    <t>Denominazione Prodotto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</si>
</sst>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</font>
    <font>
      <b/>
      <sz val="8"/>
      <name val="Comic Sans MS"/>
      <family val="4"/>
    </font>
    <font>
      <sz val="8"/>
      <color theme="1" tint="0.1499984740745262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 tint="0.14999847407452621"/>
      <name val="Arial"/>
      <family val="2"/>
    </font>
    <font>
      <b/>
      <sz val="8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1"/>
      <color rgb="FF7030A0"/>
      <name val="Arial"/>
      <family val="2"/>
    </font>
    <font>
      <b/>
      <u/>
      <sz val="10"/>
      <color rgb="FF7030A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3">
    <xf numFmtId="0" fontId="0" fillId="0" borderId="0" xfId="0"/>
    <xf numFmtId="0" fontId="5" fillId="0" borderId="0" xfId="0" quotePrefix="1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right"/>
    </xf>
    <xf numFmtId="0" fontId="1" fillId="0" borderId="0" xfId="0" applyFont="1" applyAlignment="1">
      <alignment horizontal="left"/>
    </xf>
    <xf numFmtId="0" fontId="4" fillId="0" borderId="0" xfId="0" applyFont="1"/>
    <xf numFmtId="0" fontId="4" fillId="0" borderId="5" xfId="0" quotePrefix="1" applyFont="1" applyBorder="1" applyAlignment="1">
      <alignment horizontal="right"/>
    </xf>
    <xf numFmtId="0" fontId="4" fillId="0" borderId="5" xfId="0" quotePrefix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3" borderId="5" xfId="0" applyFont="1" applyFill="1" applyBorder="1"/>
    <xf numFmtId="0" fontId="4" fillId="3" borderId="7" xfId="0" applyFont="1" applyFill="1" applyBorder="1"/>
    <xf numFmtId="0" fontId="7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4" fillId="0" borderId="5" xfId="0" quotePrefix="1" applyNumberFormat="1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5" xfId="0" quotePrefix="1" applyFont="1" applyFill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5" fillId="2" borderId="5" xfId="0" quotePrefix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/>
    </xf>
    <xf numFmtId="0" fontId="4" fillId="0" borderId="2" xfId="0" quotePrefix="1" applyFont="1" applyBorder="1" applyAlignment="1">
      <alignment horizontal="right"/>
    </xf>
    <xf numFmtId="0" fontId="4" fillId="3" borderId="2" xfId="0" applyFont="1" applyFill="1" applyBorder="1"/>
    <xf numFmtId="49" fontId="4" fillId="0" borderId="7" xfId="0" applyNumberFormat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righ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/>
    </xf>
    <xf numFmtId="0" fontId="4" fillId="0" borderId="7" xfId="0" quotePrefix="1" applyFont="1" applyBorder="1" applyAlignment="1">
      <alignment horizontal="right"/>
    </xf>
    <xf numFmtId="0" fontId="5" fillId="2" borderId="7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43" fontId="4" fillId="0" borderId="0" xfId="1" applyFont="1"/>
    <xf numFmtId="49" fontId="4" fillId="4" borderId="5" xfId="0" applyNumberFormat="1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3" fontId="4" fillId="5" borderId="7" xfId="1" applyFont="1" applyFill="1" applyBorder="1"/>
    <xf numFmtId="49" fontId="4" fillId="4" borderId="3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49" fontId="4" fillId="4" borderId="5" xfId="0" applyNumberFormat="1" applyFont="1" applyFill="1" applyBorder="1" applyAlignment="1">
      <alignment horizontal="center"/>
    </xf>
    <xf numFmtId="0" fontId="3" fillId="6" borderId="9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3" fontId="1" fillId="3" borderId="1" xfId="1" applyFont="1" applyFill="1" applyBorder="1" applyAlignment="1">
      <alignment horizontal="center" vertical="center" wrapText="1"/>
    </xf>
    <xf numFmtId="43" fontId="4" fillId="3" borderId="5" xfId="1" applyFont="1" applyFill="1" applyBorder="1"/>
    <xf numFmtId="43" fontId="4" fillId="3" borderId="7" xfId="1" applyFont="1" applyFill="1" applyBorder="1"/>
    <xf numFmtId="43" fontId="0" fillId="0" borderId="0" xfId="1" applyFont="1"/>
    <xf numFmtId="0" fontId="1" fillId="7" borderId="5" xfId="0" applyFont="1" applyFill="1" applyBorder="1" applyAlignment="1">
      <alignment horizontal="center" vertical="center" wrapText="1"/>
    </xf>
    <xf numFmtId="2" fontId="4" fillId="7" borderId="5" xfId="0" applyNumberFormat="1" applyFont="1" applyFill="1" applyBorder="1"/>
    <xf numFmtId="2" fontId="4" fillId="7" borderId="5" xfId="0" applyNumberFormat="1" applyFont="1" applyFill="1" applyBorder="1" applyAlignment="1">
      <alignment vertical="center"/>
    </xf>
    <xf numFmtId="2" fontId="4" fillId="7" borderId="7" xfId="0" applyNumberFormat="1" applyFont="1" applyFill="1" applyBorder="1"/>
    <xf numFmtId="43" fontId="4" fillId="3" borderId="5" xfId="1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5" borderId="9" xfId="0" applyFont="1" applyFill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top" wrapText="1"/>
    </xf>
    <xf numFmtId="0" fontId="6" fillId="4" borderId="5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/>
    </xf>
    <xf numFmtId="0" fontId="6" fillId="5" borderId="3" xfId="0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5" fillId="2" borderId="2" xfId="0" quotePrefix="1" applyFont="1" applyFill="1" applyBorder="1" applyAlignment="1">
      <alignment horizontal="center" vertical="center"/>
    </xf>
    <xf numFmtId="0" fontId="5" fillId="2" borderId="7" xfId="0" quotePrefix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43" fontId="1" fillId="3" borderId="3" xfId="1" applyFont="1" applyFill="1" applyBorder="1" applyAlignment="1">
      <alignment horizontal="center" vertical="center" wrapText="1"/>
    </xf>
    <xf numFmtId="43" fontId="1" fillId="3" borderId="4" xfId="1" applyFont="1" applyFill="1" applyBorder="1" applyAlignment="1">
      <alignment horizontal="center" vertical="center" wrapText="1"/>
    </xf>
    <xf numFmtId="43" fontId="1" fillId="3" borderId="13" xfId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5" fillId="2" borderId="8" xfId="0" quotePrefix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4" fillId="4" borderId="5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43" fontId="4" fillId="5" borderId="2" xfId="1" applyFont="1" applyFill="1" applyBorder="1" applyAlignment="1">
      <alignment horizontal="center" vertical="center" wrapText="1"/>
    </xf>
    <xf numFmtId="43" fontId="4" fillId="5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left"/>
    </xf>
    <xf numFmtId="0" fontId="3" fillId="6" borderId="13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 wrapText="1"/>
    </xf>
    <xf numFmtId="0" fontId="3" fillId="6" borderId="4" xfId="0" applyFont="1" applyFill="1" applyBorder="1" applyAlignment="1">
      <alignment horizontal="left" wrapText="1"/>
    </xf>
    <xf numFmtId="0" fontId="3" fillId="6" borderId="13" xfId="0" applyFont="1" applyFill="1" applyBorder="1" applyAlignment="1">
      <alignment horizontal="lef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B9224-066E-48DB-8B53-C14C005822E5}">
  <sheetPr>
    <pageSetUpPr fitToPage="1"/>
  </sheetPr>
  <dimension ref="A2:S249"/>
  <sheetViews>
    <sheetView tabSelected="1" zoomScaleNormal="100" workbookViewId="0">
      <selection activeCell="B16" sqref="B16:B17"/>
    </sheetView>
  </sheetViews>
  <sheetFormatPr defaultRowHeight="12.75" outlineLevelRow="1" x14ac:dyDescent="0.2"/>
  <cols>
    <col min="1" max="1" width="10.85546875" customWidth="1"/>
    <col min="2" max="2" width="22.28515625" bestFit="1" customWidth="1"/>
    <col min="3" max="3" width="10" customWidth="1"/>
    <col min="6" max="6" width="2.28515625" customWidth="1"/>
    <col min="7" max="7" width="44.85546875" customWidth="1"/>
    <col min="8" max="8" width="9.140625" customWidth="1"/>
    <col min="9" max="9" width="8.140625" customWidth="1"/>
    <col min="10" max="11" width="7.42578125" customWidth="1"/>
    <col min="12" max="12" width="7.28515625" customWidth="1"/>
    <col min="13" max="13" width="8" customWidth="1"/>
    <col min="14" max="14" width="7.5703125" customWidth="1"/>
    <col min="15" max="16" width="7.42578125" customWidth="1"/>
    <col min="17" max="17" width="7.5703125" customWidth="1"/>
    <col min="18" max="18" width="8.28515625" customWidth="1"/>
    <col min="19" max="19" width="7.7109375" customWidth="1"/>
  </cols>
  <sheetData>
    <row r="2" spans="1:19" x14ac:dyDescent="0.2">
      <c r="G2" t="s">
        <v>640</v>
      </c>
    </row>
    <row r="4" spans="1:19" ht="14.25" x14ac:dyDescent="0.3">
      <c r="A4" s="102" t="s">
        <v>84</v>
      </c>
      <c r="B4" s="104" t="s">
        <v>693</v>
      </c>
      <c r="C4" s="106" t="s">
        <v>627</v>
      </c>
      <c r="D4" s="108" t="s">
        <v>0</v>
      </c>
      <c r="E4" s="110" t="s">
        <v>86</v>
      </c>
      <c r="F4" s="67"/>
      <c r="G4" s="112" t="s">
        <v>85</v>
      </c>
      <c r="H4" s="94" t="s">
        <v>87</v>
      </c>
      <c r="I4" s="95"/>
      <c r="J4" s="95"/>
      <c r="K4" s="95"/>
      <c r="L4" s="95"/>
      <c r="M4" s="96"/>
      <c r="N4" s="97" t="s">
        <v>1</v>
      </c>
      <c r="O4" s="97"/>
      <c r="P4" s="97"/>
      <c r="Q4" s="97"/>
      <c r="R4" s="97"/>
      <c r="S4" s="97"/>
    </row>
    <row r="5" spans="1:19" ht="57" x14ac:dyDescent="0.2">
      <c r="A5" s="103"/>
      <c r="B5" s="105"/>
      <c r="C5" s="107"/>
      <c r="D5" s="109"/>
      <c r="E5" s="111"/>
      <c r="F5" s="68"/>
      <c r="G5" s="113"/>
      <c r="H5" s="57" t="s">
        <v>628</v>
      </c>
      <c r="I5" s="57" t="s">
        <v>629</v>
      </c>
      <c r="J5" s="57" t="s">
        <v>630</v>
      </c>
      <c r="K5" s="57" t="s">
        <v>631</v>
      </c>
      <c r="L5" s="57" t="s">
        <v>632</v>
      </c>
      <c r="M5" s="57" t="s">
        <v>633</v>
      </c>
      <c r="N5" s="61" t="s">
        <v>634</v>
      </c>
      <c r="O5" s="61" t="s">
        <v>635</v>
      </c>
      <c r="P5" s="61" t="s">
        <v>636</v>
      </c>
      <c r="Q5" s="61" t="s">
        <v>637</v>
      </c>
      <c r="R5" s="61" t="s">
        <v>638</v>
      </c>
      <c r="S5" s="61" t="s">
        <v>639</v>
      </c>
    </row>
    <row r="6" spans="1:19" outlineLevel="1" x14ac:dyDescent="0.2">
      <c r="A6" s="13" t="s">
        <v>141</v>
      </c>
      <c r="B6" s="81" t="s">
        <v>142</v>
      </c>
      <c r="C6" s="18" t="s">
        <v>143</v>
      </c>
      <c r="D6" s="84">
        <v>5118</v>
      </c>
      <c r="E6" s="7" t="s">
        <v>144</v>
      </c>
      <c r="F6" s="7"/>
      <c r="G6" s="10" t="s">
        <v>145</v>
      </c>
      <c r="H6" s="58">
        <v>77</v>
      </c>
      <c r="I6" s="58">
        <f>ROUNDUP(H6*0.9,0)</f>
        <v>70</v>
      </c>
      <c r="J6" s="58">
        <f>ROUNDUP(H6*0.8,0)</f>
        <v>62</v>
      </c>
      <c r="K6" s="58">
        <f>ROUNDUP(H6*0.7,0)</f>
        <v>54</v>
      </c>
      <c r="L6" s="58">
        <f>ROUNDUP(H6*0.6,0)</f>
        <v>47</v>
      </c>
      <c r="M6" s="58">
        <f t="shared" ref="M6" si="0">ROUNDUP(H6*0.5,0)</f>
        <v>39</v>
      </c>
      <c r="N6" s="62">
        <f t="shared" ref="N6:N28" si="1">ROUNDDOWN(H6*1.3,0)</f>
        <v>100</v>
      </c>
      <c r="O6" s="62">
        <f>ROUNDUP(N6*0.9,0)</f>
        <v>90</v>
      </c>
      <c r="P6" s="62">
        <f>ROUNDUP(N6*0.8,0)</f>
        <v>80</v>
      </c>
      <c r="Q6" s="62">
        <f>ROUNDUP(N6*0.7,0)</f>
        <v>70</v>
      </c>
      <c r="R6" s="62">
        <f>ROUNDUP(N6*0.6,0)</f>
        <v>60</v>
      </c>
      <c r="S6" s="62">
        <f t="shared" ref="S6" si="2">ROUNDUP(N6*0.5,0)</f>
        <v>50</v>
      </c>
    </row>
    <row r="7" spans="1:19" ht="22.5" outlineLevel="1" x14ac:dyDescent="0.2">
      <c r="A7" s="13" t="s">
        <v>588</v>
      </c>
      <c r="B7" s="82" t="s">
        <v>146</v>
      </c>
      <c r="C7" s="18" t="s">
        <v>147</v>
      </c>
      <c r="D7" s="84">
        <v>5119</v>
      </c>
      <c r="E7" s="7" t="s">
        <v>148</v>
      </c>
      <c r="F7" s="7"/>
      <c r="G7" s="10" t="s">
        <v>149</v>
      </c>
      <c r="H7" s="58">
        <v>135</v>
      </c>
      <c r="I7" s="58">
        <f t="shared" ref="I7:I49" si="3">ROUNDUP(H7*0.9,0)</f>
        <v>122</v>
      </c>
      <c r="J7" s="58">
        <f t="shared" ref="J7:J49" si="4">ROUNDUP(H7*0.8,0)</f>
        <v>108</v>
      </c>
      <c r="K7" s="58">
        <f t="shared" ref="K7:K49" si="5">ROUNDUP(H7*0.7,0)</f>
        <v>95</v>
      </c>
      <c r="L7" s="58">
        <f t="shared" ref="L7:L49" si="6">ROUNDUP(H7*0.6,0)</f>
        <v>81</v>
      </c>
      <c r="M7" s="58">
        <f t="shared" ref="M7:M49" si="7">ROUNDUP(H7*0.5,0)</f>
        <v>68</v>
      </c>
      <c r="N7" s="62">
        <f t="shared" si="1"/>
        <v>175</v>
      </c>
      <c r="O7" s="62">
        <f t="shared" ref="O7:O49" si="8">ROUNDUP(N7*0.9,0)</f>
        <v>158</v>
      </c>
      <c r="P7" s="62">
        <f t="shared" ref="P7:P49" si="9">ROUNDUP(N7*0.8,0)</f>
        <v>140</v>
      </c>
      <c r="Q7" s="62">
        <f t="shared" ref="Q7:Q49" si="10">ROUNDUP(N7*0.7,0)</f>
        <v>123</v>
      </c>
      <c r="R7" s="62">
        <f t="shared" ref="R7:R49" si="11">ROUNDUP(N7*0.6,0)</f>
        <v>105</v>
      </c>
      <c r="S7" s="62">
        <f t="shared" ref="S7:S49" si="12">ROUNDUP(N7*0.5,0)</f>
        <v>88</v>
      </c>
    </row>
    <row r="8" spans="1:19" outlineLevel="1" x14ac:dyDescent="0.2">
      <c r="A8" s="13" t="s">
        <v>150</v>
      </c>
      <c r="B8" s="73" t="s">
        <v>151</v>
      </c>
      <c r="C8" s="27" t="s">
        <v>152</v>
      </c>
      <c r="D8" s="84">
        <v>5008</v>
      </c>
      <c r="E8" s="7" t="s">
        <v>153</v>
      </c>
      <c r="F8" s="7"/>
      <c r="G8" s="10" t="s">
        <v>154</v>
      </c>
      <c r="H8" s="58">
        <v>251</v>
      </c>
      <c r="I8" s="58">
        <f t="shared" si="3"/>
        <v>226</v>
      </c>
      <c r="J8" s="58">
        <f t="shared" si="4"/>
        <v>201</v>
      </c>
      <c r="K8" s="58">
        <f t="shared" si="5"/>
        <v>176</v>
      </c>
      <c r="L8" s="58">
        <f t="shared" si="6"/>
        <v>151</v>
      </c>
      <c r="M8" s="58">
        <f t="shared" si="7"/>
        <v>126</v>
      </c>
      <c r="N8" s="62">
        <f t="shared" si="1"/>
        <v>326</v>
      </c>
      <c r="O8" s="62">
        <f t="shared" si="8"/>
        <v>294</v>
      </c>
      <c r="P8" s="62">
        <f t="shared" si="9"/>
        <v>261</v>
      </c>
      <c r="Q8" s="62">
        <f t="shared" si="10"/>
        <v>229</v>
      </c>
      <c r="R8" s="62">
        <f t="shared" si="11"/>
        <v>196</v>
      </c>
      <c r="S8" s="62">
        <f t="shared" si="12"/>
        <v>163</v>
      </c>
    </row>
    <row r="9" spans="1:19" outlineLevel="1" x14ac:dyDescent="0.2">
      <c r="A9" s="13" t="s">
        <v>155</v>
      </c>
      <c r="B9" s="71" t="s">
        <v>156</v>
      </c>
      <c r="C9" s="20" t="s">
        <v>157</v>
      </c>
      <c r="D9" s="19">
        <v>5001</v>
      </c>
      <c r="E9" s="7" t="s">
        <v>158</v>
      </c>
      <c r="F9" s="7"/>
      <c r="G9" s="10" t="s">
        <v>159</v>
      </c>
      <c r="H9" s="58">
        <v>94</v>
      </c>
      <c r="I9" s="58">
        <f t="shared" si="3"/>
        <v>85</v>
      </c>
      <c r="J9" s="58">
        <f t="shared" si="4"/>
        <v>76</v>
      </c>
      <c r="K9" s="58">
        <f t="shared" si="5"/>
        <v>66</v>
      </c>
      <c r="L9" s="58">
        <f t="shared" si="6"/>
        <v>57</v>
      </c>
      <c r="M9" s="58">
        <f t="shared" si="7"/>
        <v>47</v>
      </c>
      <c r="N9" s="62">
        <f t="shared" si="1"/>
        <v>122</v>
      </c>
      <c r="O9" s="62">
        <f t="shared" si="8"/>
        <v>110</v>
      </c>
      <c r="P9" s="62">
        <f t="shared" si="9"/>
        <v>98</v>
      </c>
      <c r="Q9" s="62">
        <f t="shared" si="10"/>
        <v>86</v>
      </c>
      <c r="R9" s="62">
        <f t="shared" si="11"/>
        <v>74</v>
      </c>
      <c r="S9" s="62">
        <f t="shared" si="12"/>
        <v>61</v>
      </c>
    </row>
    <row r="10" spans="1:19" outlineLevel="1" x14ac:dyDescent="0.2">
      <c r="A10" s="98" t="s">
        <v>160</v>
      </c>
      <c r="B10" s="100" t="s">
        <v>161</v>
      </c>
      <c r="C10" s="92" t="s">
        <v>162</v>
      </c>
      <c r="D10" s="84">
        <v>4006</v>
      </c>
      <c r="E10" s="7" t="s">
        <v>163</v>
      </c>
      <c r="F10" s="7"/>
      <c r="G10" s="10" t="s">
        <v>164</v>
      </c>
      <c r="H10" s="58">
        <v>250</v>
      </c>
      <c r="I10" s="58">
        <f t="shared" si="3"/>
        <v>225</v>
      </c>
      <c r="J10" s="58">
        <f t="shared" si="4"/>
        <v>200</v>
      </c>
      <c r="K10" s="58">
        <f t="shared" si="5"/>
        <v>175</v>
      </c>
      <c r="L10" s="58">
        <f t="shared" si="6"/>
        <v>150</v>
      </c>
      <c r="M10" s="58">
        <f t="shared" si="7"/>
        <v>125</v>
      </c>
      <c r="N10" s="62">
        <f t="shared" si="1"/>
        <v>325</v>
      </c>
      <c r="O10" s="62">
        <f t="shared" si="8"/>
        <v>293</v>
      </c>
      <c r="P10" s="62">
        <f t="shared" si="9"/>
        <v>260</v>
      </c>
      <c r="Q10" s="62">
        <f t="shared" si="10"/>
        <v>228</v>
      </c>
      <c r="R10" s="62">
        <f t="shared" si="11"/>
        <v>195</v>
      </c>
      <c r="S10" s="62">
        <f t="shared" si="12"/>
        <v>163</v>
      </c>
    </row>
    <row r="11" spans="1:19" outlineLevel="1" x14ac:dyDescent="0.2">
      <c r="A11" s="99"/>
      <c r="B11" s="101"/>
      <c r="C11" s="93"/>
      <c r="D11" s="19">
        <v>4120</v>
      </c>
      <c r="E11" s="7" t="s">
        <v>165</v>
      </c>
      <c r="F11" s="7"/>
      <c r="G11" s="10" t="s">
        <v>166</v>
      </c>
      <c r="H11" s="58">
        <v>529</v>
      </c>
      <c r="I11" s="58">
        <f t="shared" si="3"/>
        <v>477</v>
      </c>
      <c r="J11" s="58">
        <f t="shared" si="4"/>
        <v>424</v>
      </c>
      <c r="K11" s="58">
        <f t="shared" si="5"/>
        <v>371</v>
      </c>
      <c r="L11" s="58">
        <f t="shared" si="6"/>
        <v>318</v>
      </c>
      <c r="M11" s="58">
        <f t="shared" si="7"/>
        <v>265</v>
      </c>
      <c r="N11" s="62">
        <f t="shared" si="1"/>
        <v>687</v>
      </c>
      <c r="O11" s="62">
        <f t="shared" si="8"/>
        <v>619</v>
      </c>
      <c r="P11" s="62">
        <f t="shared" si="9"/>
        <v>550</v>
      </c>
      <c r="Q11" s="62">
        <f t="shared" si="10"/>
        <v>481</v>
      </c>
      <c r="R11" s="62">
        <f t="shared" si="11"/>
        <v>413</v>
      </c>
      <c r="S11" s="62">
        <f t="shared" si="12"/>
        <v>344</v>
      </c>
    </row>
    <row r="12" spans="1:19" outlineLevel="1" x14ac:dyDescent="0.2">
      <c r="A12" s="22" t="s">
        <v>167</v>
      </c>
      <c r="B12" s="70" t="s">
        <v>168</v>
      </c>
      <c r="C12" s="20" t="s">
        <v>169</v>
      </c>
      <c r="D12" s="84">
        <v>4010</v>
      </c>
      <c r="E12" s="7" t="s">
        <v>170</v>
      </c>
      <c r="F12" s="7"/>
      <c r="G12" s="10" t="s">
        <v>171</v>
      </c>
      <c r="H12" s="58">
        <v>52</v>
      </c>
      <c r="I12" s="58">
        <f t="shared" si="3"/>
        <v>47</v>
      </c>
      <c r="J12" s="58">
        <f t="shared" si="4"/>
        <v>42</v>
      </c>
      <c r="K12" s="58">
        <f t="shared" si="5"/>
        <v>37</v>
      </c>
      <c r="L12" s="58">
        <f t="shared" si="6"/>
        <v>32</v>
      </c>
      <c r="M12" s="58">
        <f t="shared" si="7"/>
        <v>26</v>
      </c>
      <c r="N12" s="62">
        <f t="shared" si="1"/>
        <v>67</v>
      </c>
      <c r="O12" s="62">
        <f t="shared" si="8"/>
        <v>61</v>
      </c>
      <c r="P12" s="62">
        <f t="shared" si="9"/>
        <v>54</v>
      </c>
      <c r="Q12" s="62">
        <f t="shared" si="10"/>
        <v>47</v>
      </c>
      <c r="R12" s="62">
        <f t="shared" si="11"/>
        <v>41</v>
      </c>
      <c r="S12" s="62">
        <f t="shared" si="12"/>
        <v>34</v>
      </c>
    </row>
    <row r="13" spans="1:19" outlineLevel="1" x14ac:dyDescent="0.2">
      <c r="A13" s="23" t="s">
        <v>172</v>
      </c>
      <c r="B13" s="70" t="s">
        <v>173</v>
      </c>
      <c r="C13" s="20" t="s">
        <v>174</v>
      </c>
      <c r="D13" s="84">
        <v>5127</v>
      </c>
      <c r="E13" s="7" t="s">
        <v>175</v>
      </c>
      <c r="F13" s="7"/>
      <c r="G13" s="10" t="s">
        <v>176</v>
      </c>
      <c r="H13" s="58">
        <v>42</v>
      </c>
      <c r="I13" s="58">
        <f t="shared" si="3"/>
        <v>38</v>
      </c>
      <c r="J13" s="58">
        <f t="shared" si="4"/>
        <v>34</v>
      </c>
      <c r="K13" s="58">
        <f t="shared" si="5"/>
        <v>30</v>
      </c>
      <c r="L13" s="58">
        <f t="shared" si="6"/>
        <v>26</v>
      </c>
      <c r="M13" s="58">
        <f t="shared" si="7"/>
        <v>21</v>
      </c>
      <c r="N13" s="62">
        <f t="shared" si="1"/>
        <v>54</v>
      </c>
      <c r="O13" s="62">
        <f t="shared" si="8"/>
        <v>49</v>
      </c>
      <c r="P13" s="62">
        <f t="shared" si="9"/>
        <v>44</v>
      </c>
      <c r="Q13" s="62">
        <f t="shared" si="10"/>
        <v>38</v>
      </c>
      <c r="R13" s="62">
        <f t="shared" si="11"/>
        <v>33</v>
      </c>
      <c r="S13" s="62">
        <f t="shared" si="12"/>
        <v>27</v>
      </c>
    </row>
    <row r="14" spans="1:19" outlineLevel="1" x14ac:dyDescent="0.2">
      <c r="A14" s="23" t="s">
        <v>177</v>
      </c>
      <c r="B14" s="70" t="s">
        <v>178</v>
      </c>
      <c r="C14" s="20" t="s">
        <v>179</v>
      </c>
      <c r="D14" s="84">
        <v>4019</v>
      </c>
      <c r="E14" s="7" t="s">
        <v>180</v>
      </c>
      <c r="F14" s="7"/>
      <c r="G14" s="10" t="s">
        <v>181</v>
      </c>
      <c r="H14" s="58">
        <v>38</v>
      </c>
      <c r="I14" s="58">
        <f t="shared" si="3"/>
        <v>35</v>
      </c>
      <c r="J14" s="58">
        <f t="shared" si="4"/>
        <v>31</v>
      </c>
      <c r="K14" s="58">
        <f t="shared" si="5"/>
        <v>27</v>
      </c>
      <c r="L14" s="58">
        <f t="shared" si="6"/>
        <v>23</v>
      </c>
      <c r="M14" s="58">
        <f t="shared" si="7"/>
        <v>19</v>
      </c>
      <c r="N14" s="62">
        <f t="shared" si="1"/>
        <v>49</v>
      </c>
      <c r="O14" s="62">
        <f t="shared" si="8"/>
        <v>45</v>
      </c>
      <c r="P14" s="62">
        <f t="shared" si="9"/>
        <v>40</v>
      </c>
      <c r="Q14" s="62">
        <f t="shared" si="10"/>
        <v>35</v>
      </c>
      <c r="R14" s="62">
        <f t="shared" si="11"/>
        <v>30</v>
      </c>
      <c r="S14" s="62">
        <f t="shared" si="12"/>
        <v>25</v>
      </c>
    </row>
    <row r="15" spans="1:19" outlineLevel="1" x14ac:dyDescent="0.2">
      <c r="A15" s="24" t="s">
        <v>182</v>
      </c>
      <c r="B15" s="70" t="s">
        <v>183</v>
      </c>
      <c r="C15" s="20" t="s">
        <v>184</v>
      </c>
      <c r="D15" s="19">
        <v>4020</v>
      </c>
      <c r="E15" s="7" t="s">
        <v>185</v>
      </c>
      <c r="F15" s="7"/>
      <c r="G15" s="10" t="s">
        <v>186</v>
      </c>
      <c r="H15" s="58">
        <v>55</v>
      </c>
      <c r="I15" s="58">
        <f t="shared" si="3"/>
        <v>50</v>
      </c>
      <c r="J15" s="58">
        <f t="shared" si="4"/>
        <v>44</v>
      </c>
      <c r="K15" s="58">
        <f t="shared" si="5"/>
        <v>39</v>
      </c>
      <c r="L15" s="58">
        <f t="shared" si="6"/>
        <v>33</v>
      </c>
      <c r="M15" s="58">
        <f t="shared" si="7"/>
        <v>28</v>
      </c>
      <c r="N15" s="62">
        <f t="shared" si="1"/>
        <v>71</v>
      </c>
      <c r="O15" s="62">
        <f t="shared" si="8"/>
        <v>64</v>
      </c>
      <c r="P15" s="62">
        <f t="shared" si="9"/>
        <v>57</v>
      </c>
      <c r="Q15" s="62">
        <f t="shared" si="10"/>
        <v>50</v>
      </c>
      <c r="R15" s="62">
        <f t="shared" si="11"/>
        <v>43</v>
      </c>
      <c r="S15" s="62">
        <f t="shared" si="12"/>
        <v>36</v>
      </c>
    </row>
    <row r="16" spans="1:19" outlineLevel="1" x14ac:dyDescent="0.2">
      <c r="A16" s="88" t="s">
        <v>187</v>
      </c>
      <c r="B16" s="90" t="s">
        <v>188</v>
      </c>
      <c r="C16" s="92" t="s">
        <v>189</v>
      </c>
      <c r="D16" s="19">
        <v>4022</v>
      </c>
      <c r="E16" s="7" t="s">
        <v>190</v>
      </c>
      <c r="F16" s="7"/>
      <c r="G16" s="10" t="s">
        <v>191</v>
      </c>
      <c r="H16" s="58">
        <v>45</v>
      </c>
      <c r="I16" s="58">
        <f t="shared" si="3"/>
        <v>41</v>
      </c>
      <c r="J16" s="58">
        <f t="shared" si="4"/>
        <v>36</v>
      </c>
      <c r="K16" s="58">
        <f t="shared" si="5"/>
        <v>32</v>
      </c>
      <c r="L16" s="58">
        <f t="shared" si="6"/>
        <v>27</v>
      </c>
      <c r="M16" s="58">
        <f t="shared" si="7"/>
        <v>23</v>
      </c>
      <c r="N16" s="62">
        <f t="shared" si="1"/>
        <v>58</v>
      </c>
      <c r="O16" s="62">
        <f t="shared" si="8"/>
        <v>53</v>
      </c>
      <c r="P16" s="62">
        <f t="shared" si="9"/>
        <v>47</v>
      </c>
      <c r="Q16" s="62">
        <f t="shared" si="10"/>
        <v>41</v>
      </c>
      <c r="R16" s="62">
        <f t="shared" si="11"/>
        <v>35</v>
      </c>
      <c r="S16" s="62">
        <f t="shared" si="12"/>
        <v>29</v>
      </c>
    </row>
    <row r="17" spans="1:19" outlineLevel="1" x14ac:dyDescent="0.2">
      <c r="A17" s="89"/>
      <c r="B17" s="91"/>
      <c r="C17" s="93"/>
      <c r="D17" s="19">
        <v>4022</v>
      </c>
      <c r="E17" s="7" t="s">
        <v>192</v>
      </c>
      <c r="F17" s="7"/>
      <c r="G17" s="10" t="s">
        <v>193</v>
      </c>
      <c r="H17" s="58">
        <v>45</v>
      </c>
      <c r="I17" s="58">
        <f t="shared" si="3"/>
        <v>41</v>
      </c>
      <c r="J17" s="58">
        <f t="shared" si="4"/>
        <v>36</v>
      </c>
      <c r="K17" s="58">
        <f t="shared" si="5"/>
        <v>32</v>
      </c>
      <c r="L17" s="58">
        <f t="shared" si="6"/>
        <v>27</v>
      </c>
      <c r="M17" s="58">
        <f t="shared" si="7"/>
        <v>23</v>
      </c>
      <c r="N17" s="62">
        <f t="shared" si="1"/>
        <v>58</v>
      </c>
      <c r="O17" s="62">
        <f t="shared" si="8"/>
        <v>53</v>
      </c>
      <c r="P17" s="62">
        <f t="shared" si="9"/>
        <v>47</v>
      </c>
      <c r="Q17" s="62">
        <f t="shared" si="10"/>
        <v>41</v>
      </c>
      <c r="R17" s="62">
        <f t="shared" si="11"/>
        <v>35</v>
      </c>
      <c r="S17" s="62">
        <f t="shared" si="12"/>
        <v>29</v>
      </c>
    </row>
    <row r="18" spans="1:19" outlineLevel="1" x14ac:dyDescent="0.2">
      <c r="A18" s="26" t="s">
        <v>194</v>
      </c>
      <c r="B18" s="70" t="s">
        <v>195</v>
      </c>
      <c r="C18" s="27" t="s">
        <v>196</v>
      </c>
      <c r="D18" s="19">
        <v>4117</v>
      </c>
      <c r="E18" s="7" t="s">
        <v>197</v>
      </c>
      <c r="F18" s="7"/>
      <c r="G18" s="10" t="s">
        <v>198</v>
      </c>
      <c r="H18" s="58">
        <v>33</v>
      </c>
      <c r="I18" s="58">
        <f t="shared" si="3"/>
        <v>30</v>
      </c>
      <c r="J18" s="58">
        <f t="shared" si="4"/>
        <v>27</v>
      </c>
      <c r="K18" s="58">
        <f t="shared" si="5"/>
        <v>24</v>
      </c>
      <c r="L18" s="58">
        <f t="shared" si="6"/>
        <v>20</v>
      </c>
      <c r="M18" s="58">
        <f t="shared" si="7"/>
        <v>17</v>
      </c>
      <c r="N18" s="62">
        <f t="shared" si="1"/>
        <v>42</v>
      </c>
      <c r="O18" s="62">
        <f t="shared" si="8"/>
        <v>38</v>
      </c>
      <c r="P18" s="62">
        <f t="shared" si="9"/>
        <v>34</v>
      </c>
      <c r="Q18" s="62">
        <f t="shared" si="10"/>
        <v>30</v>
      </c>
      <c r="R18" s="62">
        <f t="shared" si="11"/>
        <v>26</v>
      </c>
      <c r="S18" s="62">
        <f t="shared" si="12"/>
        <v>21</v>
      </c>
    </row>
    <row r="19" spans="1:19" outlineLevel="1" x14ac:dyDescent="0.2">
      <c r="A19" s="28" t="s">
        <v>199</v>
      </c>
      <c r="B19" s="74" t="s">
        <v>200</v>
      </c>
      <c r="C19" s="29" t="s">
        <v>201</v>
      </c>
      <c r="D19" s="19">
        <v>4024</v>
      </c>
      <c r="E19" s="7" t="s">
        <v>202</v>
      </c>
      <c r="F19" s="7"/>
      <c r="G19" s="10" t="s">
        <v>203</v>
      </c>
      <c r="H19" s="58">
        <v>41</v>
      </c>
      <c r="I19" s="58">
        <f t="shared" si="3"/>
        <v>37</v>
      </c>
      <c r="J19" s="58">
        <f t="shared" si="4"/>
        <v>33</v>
      </c>
      <c r="K19" s="58">
        <f t="shared" si="5"/>
        <v>29</v>
      </c>
      <c r="L19" s="58">
        <f t="shared" si="6"/>
        <v>25</v>
      </c>
      <c r="M19" s="58">
        <f t="shared" si="7"/>
        <v>21</v>
      </c>
      <c r="N19" s="62">
        <f t="shared" si="1"/>
        <v>53</v>
      </c>
      <c r="O19" s="62">
        <f t="shared" si="8"/>
        <v>48</v>
      </c>
      <c r="P19" s="62">
        <f t="shared" si="9"/>
        <v>43</v>
      </c>
      <c r="Q19" s="62">
        <f t="shared" si="10"/>
        <v>38</v>
      </c>
      <c r="R19" s="62">
        <f t="shared" si="11"/>
        <v>32</v>
      </c>
      <c r="S19" s="62">
        <f t="shared" si="12"/>
        <v>27</v>
      </c>
    </row>
    <row r="20" spans="1:19" outlineLevel="1" x14ac:dyDescent="0.2">
      <c r="A20" s="24" t="s">
        <v>204</v>
      </c>
      <c r="B20" s="73" t="s">
        <v>205</v>
      </c>
      <c r="C20" s="27" t="s">
        <v>206</v>
      </c>
      <c r="D20" s="19">
        <v>4027</v>
      </c>
      <c r="E20" s="7" t="s">
        <v>207</v>
      </c>
      <c r="F20" s="7"/>
      <c r="G20" s="10" t="s">
        <v>208</v>
      </c>
      <c r="H20" s="58">
        <v>41</v>
      </c>
      <c r="I20" s="58">
        <f t="shared" si="3"/>
        <v>37</v>
      </c>
      <c r="J20" s="58">
        <f t="shared" si="4"/>
        <v>33</v>
      </c>
      <c r="K20" s="58">
        <f t="shared" si="5"/>
        <v>29</v>
      </c>
      <c r="L20" s="58">
        <f t="shared" si="6"/>
        <v>25</v>
      </c>
      <c r="M20" s="58">
        <f t="shared" si="7"/>
        <v>21</v>
      </c>
      <c r="N20" s="62">
        <f t="shared" si="1"/>
        <v>53</v>
      </c>
      <c r="O20" s="62">
        <f t="shared" si="8"/>
        <v>48</v>
      </c>
      <c r="P20" s="62">
        <f t="shared" si="9"/>
        <v>43</v>
      </c>
      <c r="Q20" s="62">
        <f t="shared" si="10"/>
        <v>38</v>
      </c>
      <c r="R20" s="62">
        <f t="shared" si="11"/>
        <v>32</v>
      </c>
      <c r="S20" s="62">
        <f t="shared" si="12"/>
        <v>27</v>
      </c>
    </row>
    <row r="21" spans="1:19" x14ac:dyDescent="0.2">
      <c r="A21" s="88" t="s">
        <v>209</v>
      </c>
      <c r="B21" s="100" t="s">
        <v>210</v>
      </c>
      <c r="C21" s="92" t="s">
        <v>211</v>
      </c>
      <c r="D21" s="19">
        <v>5070</v>
      </c>
      <c r="E21" s="7" t="s">
        <v>212</v>
      </c>
      <c r="F21" s="7"/>
      <c r="G21" s="10" t="s">
        <v>213</v>
      </c>
      <c r="H21" s="58">
        <v>320</v>
      </c>
      <c r="I21" s="58">
        <f t="shared" si="3"/>
        <v>288</v>
      </c>
      <c r="J21" s="58">
        <f t="shared" si="4"/>
        <v>256</v>
      </c>
      <c r="K21" s="58">
        <f t="shared" si="5"/>
        <v>224</v>
      </c>
      <c r="L21" s="58">
        <f t="shared" si="6"/>
        <v>192</v>
      </c>
      <c r="M21" s="58">
        <f t="shared" si="7"/>
        <v>160</v>
      </c>
      <c r="N21" s="62">
        <f t="shared" si="1"/>
        <v>416</v>
      </c>
      <c r="O21" s="62">
        <f t="shared" si="8"/>
        <v>375</v>
      </c>
      <c r="P21" s="62">
        <f t="shared" si="9"/>
        <v>333</v>
      </c>
      <c r="Q21" s="62">
        <f t="shared" si="10"/>
        <v>292</v>
      </c>
      <c r="R21" s="62">
        <f t="shared" si="11"/>
        <v>250</v>
      </c>
      <c r="S21" s="62">
        <f t="shared" si="12"/>
        <v>208</v>
      </c>
    </row>
    <row r="22" spans="1:19" x14ac:dyDescent="0.2">
      <c r="A22" s="116"/>
      <c r="B22" s="117"/>
      <c r="C22" s="118"/>
      <c r="D22" s="19">
        <v>5070</v>
      </c>
      <c r="E22" s="7" t="s">
        <v>214</v>
      </c>
      <c r="F22" s="7"/>
      <c r="G22" s="10" t="s">
        <v>215</v>
      </c>
      <c r="H22" s="58">
        <v>320</v>
      </c>
      <c r="I22" s="58">
        <f t="shared" si="3"/>
        <v>288</v>
      </c>
      <c r="J22" s="58">
        <f t="shared" si="4"/>
        <v>256</v>
      </c>
      <c r="K22" s="58">
        <f t="shared" si="5"/>
        <v>224</v>
      </c>
      <c r="L22" s="58">
        <f t="shared" si="6"/>
        <v>192</v>
      </c>
      <c r="M22" s="58">
        <f t="shared" si="7"/>
        <v>160</v>
      </c>
      <c r="N22" s="62">
        <f t="shared" si="1"/>
        <v>416</v>
      </c>
      <c r="O22" s="62">
        <f t="shared" si="8"/>
        <v>375</v>
      </c>
      <c r="P22" s="62">
        <f t="shared" si="9"/>
        <v>333</v>
      </c>
      <c r="Q22" s="62">
        <f t="shared" si="10"/>
        <v>292</v>
      </c>
      <c r="R22" s="62">
        <f t="shared" si="11"/>
        <v>250</v>
      </c>
      <c r="S22" s="62">
        <f t="shared" si="12"/>
        <v>208</v>
      </c>
    </row>
    <row r="23" spans="1:19" outlineLevel="1" x14ac:dyDescent="0.2">
      <c r="A23" s="116"/>
      <c r="B23" s="117"/>
      <c r="C23" s="118"/>
      <c r="D23" s="19">
        <v>5065</v>
      </c>
      <c r="E23" s="7" t="s">
        <v>591</v>
      </c>
      <c r="F23" s="7"/>
      <c r="G23" s="10" t="s">
        <v>590</v>
      </c>
      <c r="H23" s="58">
        <v>320</v>
      </c>
      <c r="I23" s="58">
        <f t="shared" si="3"/>
        <v>288</v>
      </c>
      <c r="J23" s="58">
        <f t="shared" si="4"/>
        <v>256</v>
      </c>
      <c r="K23" s="58">
        <f t="shared" si="5"/>
        <v>224</v>
      </c>
      <c r="L23" s="58">
        <f t="shared" si="6"/>
        <v>192</v>
      </c>
      <c r="M23" s="58">
        <f t="shared" si="7"/>
        <v>160</v>
      </c>
      <c r="N23" s="62">
        <f t="shared" si="1"/>
        <v>416</v>
      </c>
      <c r="O23" s="62">
        <f t="shared" si="8"/>
        <v>375</v>
      </c>
      <c r="P23" s="62">
        <f t="shared" si="9"/>
        <v>333</v>
      </c>
      <c r="Q23" s="62">
        <f t="shared" si="10"/>
        <v>292</v>
      </c>
      <c r="R23" s="62">
        <f t="shared" si="11"/>
        <v>250</v>
      </c>
      <c r="S23" s="62">
        <f t="shared" si="12"/>
        <v>208</v>
      </c>
    </row>
    <row r="24" spans="1:19" outlineLevel="1" x14ac:dyDescent="0.2">
      <c r="A24" s="116"/>
      <c r="B24" s="117"/>
      <c r="C24" s="118"/>
      <c r="D24" s="19">
        <v>5070</v>
      </c>
      <c r="E24" s="7" t="s">
        <v>216</v>
      </c>
      <c r="F24" s="7"/>
      <c r="G24" s="10" t="s">
        <v>217</v>
      </c>
      <c r="H24" s="58">
        <v>270</v>
      </c>
      <c r="I24" s="58">
        <f t="shared" si="3"/>
        <v>243</v>
      </c>
      <c r="J24" s="58">
        <f t="shared" si="4"/>
        <v>216</v>
      </c>
      <c r="K24" s="58">
        <f t="shared" si="5"/>
        <v>189</v>
      </c>
      <c r="L24" s="58">
        <f t="shared" si="6"/>
        <v>162</v>
      </c>
      <c r="M24" s="58">
        <f t="shared" si="7"/>
        <v>135</v>
      </c>
      <c r="N24" s="62">
        <f t="shared" si="1"/>
        <v>351</v>
      </c>
      <c r="O24" s="62">
        <f t="shared" si="8"/>
        <v>316</v>
      </c>
      <c r="P24" s="62">
        <f t="shared" si="9"/>
        <v>281</v>
      </c>
      <c r="Q24" s="62">
        <f t="shared" si="10"/>
        <v>246</v>
      </c>
      <c r="R24" s="62">
        <f t="shared" si="11"/>
        <v>211</v>
      </c>
      <c r="S24" s="62">
        <f t="shared" si="12"/>
        <v>176</v>
      </c>
    </row>
    <row r="25" spans="1:19" outlineLevel="1" x14ac:dyDescent="0.2">
      <c r="A25" s="116"/>
      <c r="B25" s="117"/>
      <c r="C25" s="118"/>
      <c r="D25" s="19">
        <v>5070</v>
      </c>
      <c r="E25" s="7" t="s">
        <v>218</v>
      </c>
      <c r="F25" s="7"/>
      <c r="G25" s="10" t="s">
        <v>219</v>
      </c>
      <c r="H25" s="58">
        <v>270</v>
      </c>
      <c r="I25" s="58">
        <f t="shared" si="3"/>
        <v>243</v>
      </c>
      <c r="J25" s="58">
        <f t="shared" si="4"/>
        <v>216</v>
      </c>
      <c r="K25" s="58">
        <f t="shared" si="5"/>
        <v>189</v>
      </c>
      <c r="L25" s="58">
        <f t="shared" si="6"/>
        <v>162</v>
      </c>
      <c r="M25" s="58">
        <f t="shared" si="7"/>
        <v>135</v>
      </c>
      <c r="N25" s="62">
        <f t="shared" si="1"/>
        <v>351</v>
      </c>
      <c r="O25" s="62">
        <f t="shared" si="8"/>
        <v>316</v>
      </c>
      <c r="P25" s="62">
        <f t="shared" si="9"/>
        <v>281</v>
      </c>
      <c r="Q25" s="62">
        <f t="shared" si="10"/>
        <v>246</v>
      </c>
      <c r="R25" s="62">
        <f t="shared" si="11"/>
        <v>211</v>
      </c>
      <c r="S25" s="62">
        <f t="shared" si="12"/>
        <v>176</v>
      </c>
    </row>
    <row r="26" spans="1:19" outlineLevel="1" x14ac:dyDescent="0.2">
      <c r="A26" s="116"/>
      <c r="B26" s="117"/>
      <c r="C26" s="118"/>
      <c r="D26" s="19">
        <v>5070</v>
      </c>
      <c r="E26" s="7" t="s">
        <v>220</v>
      </c>
      <c r="F26" s="7"/>
      <c r="G26" s="10" t="s">
        <v>221</v>
      </c>
      <c r="H26" s="58">
        <v>270</v>
      </c>
      <c r="I26" s="58">
        <f t="shared" si="3"/>
        <v>243</v>
      </c>
      <c r="J26" s="58">
        <f t="shared" si="4"/>
        <v>216</v>
      </c>
      <c r="K26" s="58">
        <f t="shared" si="5"/>
        <v>189</v>
      </c>
      <c r="L26" s="58">
        <f t="shared" si="6"/>
        <v>162</v>
      </c>
      <c r="M26" s="58">
        <f t="shared" si="7"/>
        <v>135</v>
      </c>
      <c r="N26" s="62">
        <f t="shared" si="1"/>
        <v>351</v>
      </c>
      <c r="O26" s="62">
        <f t="shared" si="8"/>
        <v>316</v>
      </c>
      <c r="P26" s="62">
        <f t="shared" si="9"/>
        <v>281</v>
      </c>
      <c r="Q26" s="62">
        <f t="shared" si="10"/>
        <v>246</v>
      </c>
      <c r="R26" s="62">
        <f t="shared" si="11"/>
        <v>211</v>
      </c>
      <c r="S26" s="62">
        <f t="shared" si="12"/>
        <v>176</v>
      </c>
    </row>
    <row r="27" spans="1:19" outlineLevel="1" x14ac:dyDescent="0.2">
      <c r="A27" s="116"/>
      <c r="B27" s="117"/>
      <c r="C27" s="118"/>
      <c r="D27" s="19">
        <v>5070</v>
      </c>
      <c r="E27" s="7" t="s">
        <v>222</v>
      </c>
      <c r="F27" s="7"/>
      <c r="G27" s="10" t="s">
        <v>223</v>
      </c>
      <c r="H27" s="58">
        <v>270</v>
      </c>
      <c r="I27" s="58">
        <f t="shared" si="3"/>
        <v>243</v>
      </c>
      <c r="J27" s="58">
        <f t="shared" si="4"/>
        <v>216</v>
      </c>
      <c r="K27" s="58">
        <f t="shared" si="5"/>
        <v>189</v>
      </c>
      <c r="L27" s="58">
        <f t="shared" si="6"/>
        <v>162</v>
      </c>
      <c r="M27" s="58">
        <f t="shared" si="7"/>
        <v>135</v>
      </c>
      <c r="N27" s="62">
        <f t="shared" si="1"/>
        <v>351</v>
      </c>
      <c r="O27" s="62">
        <f t="shared" si="8"/>
        <v>316</v>
      </c>
      <c r="P27" s="62">
        <f t="shared" si="9"/>
        <v>281</v>
      </c>
      <c r="Q27" s="62">
        <f t="shared" si="10"/>
        <v>246</v>
      </c>
      <c r="R27" s="62">
        <f t="shared" si="11"/>
        <v>211</v>
      </c>
      <c r="S27" s="62">
        <f t="shared" si="12"/>
        <v>176</v>
      </c>
    </row>
    <row r="28" spans="1:19" outlineLevel="1" x14ac:dyDescent="0.2">
      <c r="A28" s="116"/>
      <c r="B28" s="117"/>
      <c r="C28" s="118"/>
      <c r="D28" s="19">
        <v>5070</v>
      </c>
      <c r="E28" s="7" t="s">
        <v>224</v>
      </c>
      <c r="F28" s="7"/>
      <c r="G28" s="10" t="s">
        <v>225</v>
      </c>
      <c r="H28" s="58">
        <v>270</v>
      </c>
      <c r="I28" s="58">
        <f t="shared" si="3"/>
        <v>243</v>
      </c>
      <c r="J28" s="58">
        <f t="shared" si="4"/>
        <v>216</v>
      </c>
      <c r="K28" s="58">
        <f t="shared" si="5"/>
        <v>189</v>
      </c>
      <c r="L28" s="58">
        <f t="shared" si="6"/>
        <v>162</v>
      </c>
      <c r="M28" s="58">
        <f t="shared" si="7"/>
        <v>135</v>
      </c>
      <c r="N28" s="62">
        <f t="shared" si="1"/>
        <v>351</v>
      </c>
      <c r="O28" s="62">
        <f t="shared" si="8"/>
        <v>316</v>
      </c>
      <c r="P28" s="62">
        <f t="shared" si="9"/>
        <v>281</v>
      </c>
      <c r="Q28" s="62">
        <f t="shared" si="10"/>
        <v>246</v>
      </c>
      <c r="R28" s="62">
        <f t="shared" si="11"/>
        <v>211</v>
      </c>
      <c r="S28" s="62">
        <f t="shared" si="12"/>
        <v>176</v>
      </c>
    </row>
    <row r="29" spans="1:19" outlineLevel="1" x14ac:dyDescent="0.2">
      <c r="A29" s="116"/>
      <c r="B29" s="117"/>
      <c r="C29" s="118"/>
      <c r="D29" s="19">
        <v>5070</v>
      </c>
      <c r="E29" s="7" t="s">
        <v>226</v>
      </c>
      <c r="F29" s="7"/>
      <c r="G29" s="10" t="s">
        <v>227</v>
      </c>
      <c r="H29" s="58">
        <v>270</v>
      </c>
      <c r="I29" s="58">
        <f t="shared" si="3"/>
        <v>243</v>
      </c>
      <c r="J29" s="58">
        <f t="shared" si="4"/>
        <v>216</v>
      </c>
      <c r="K29" s="58">
        <f t="shared" si="5"/>
        <v>189</v>
      </c>
      <c r="L29" s="58">
        <f t="shared" si="6"/>
        <v>162</v>
      </c>
      <c r="M29" s="58">
        <f t="shared" si="7"/>
        <v>135</v>
      </c>
      <c r="N29" s="62">
        <f t="shared" ref="N29:N46" si="13">ROUNDDOWN(H29*1.3,0)</f>
        <v>351</v>
      </c>
      <c r="O29" s="62">
        <f t="shared" si="8"/>
        <v>316</v>
      </c>
      <c r="P29" s="62">
        <f t="shared" si="9"/>
        <v>281</v>
      </c>
      <c r="Q29" s="62">
        <f t="shared" si="10"/>
        <v>246</v>
      </c>
      <c r="R29" s="62">
        <f t="shared" si="11"/>
        <v>211</v>
      </c>
      <c r="S29" s="62">
        <f t="shared" si="12"/>
        <v>176</v>
      </c>
    </row>
    <row r="30" spans="1:19" outlineLevel="1" x14ac:dyDescent="0.2">
      <c r="A30" s="116"/>
      <c r="B30" s="117"/>
      <c r="C30" s="118"/>
      <c r="D30" s="19">
        <v>5070</v>
      </c>
      <c r="E30" s="7" t="s">
        <v>228</v>
      </c>
      <c r="F30" s="7"/>
      <c r="G30" s="10" t="s">
        <v>229</v>
      </c>
      <c r="H30" s="58">
        <v>270</v>
      </c>
      <c r="I30" s="58">
        <f t="shared" si="3"/>
        <v>243</v>
      </c>
      <c r="J30" s="58">
        <f t="shared" si="4"/>
        <v>216</v>
      </c>
      <c r="K30" s="58">
        <f t="shared" si="5"/>
        <v>189</v>
      </c>
      <c r="L30" s="58">
        <f t="shared" si="6"/>
        <v>162</v>
      </c>
      <c r="M30" s="58">
        <f t="shared" si="7"/>
        <v>135</v>
      </c>
      <c r="N30" s="62">
        <f t="shared" si="13"/>
        <v>351</v>
      </c>
      <c r="O30" s="62">
        <f t="shared" si="8"/>
        <v>316</v>
      </c>
      <c r="P30" s="62">
        <f t="shared" si="9"/>
        <v>281</v>
      </c>
      <c r="Q30" s="62">
        <f t="shared" si="10"/>
        <v>246</v>
      </c>
      <c r="R30" s="62">
        <f t="shared" si="11"/>
        <v>211</v>
      </c>
      <c r="S30" s="62">
        <f t="shared" si="12"/>
        <v>176</v>
      </c>
    </row>
    <row r="31" spans="1:19" outlineLevel="1" x14ac:dyDescent="0.2">
      <c r="A31" s="116"/>
      <c r="B31" s="117"/>
      <c r="C31" s="118"/>
      <c r="D31" s="19">
        <v>5070</v>
      </c>
      <c r="E31" s="7" t="s">
        <v>230</v>
      </c>
      <c r="F31" s="7"/>
      <c r="G31" s="10" t="s">
        <v>231</v>
      </c>
      <c r="H31" s="58">
        <v>270</v>
      </c>
      <c r="I31" s="58">
        <f t="shared" si="3"/>
        <v>243</v>
      </c>
      <c r="J31" s="58">
        <f t="shared" si="4"/>
        <v>216</v>
      </c>
      <c r="K31" s="58">
        <f t="shared" si="5"/>
        <v>189</v>
      </c>
      <c r="L31" s="58">
        <f t="shared" si="6"/>
        <v>162</v>
      </c>
      <c r="M31" s="58">
        <f t="shared" si="7"/>
        <v>135</v>
      </c>
      <c r="N31" s="62">
        <f t="shared" si="13"/>
        <v>351</v>
      </c>
      <c r="O31" s="62">
        <f t="shared" si="8"/>
        <v>316</v>
      </c>
      <c r="P31" s="62">
        <f t="shared" si="9"/>
        <v>281</v>
      </c>
      <c r="Q31" s="62">
        <f t="shared" si="10"/>
        <v>246</v>
      </c>
      <c r="R31" s="62">
        <f t="shared" si="11"/>
        <v>211</v>
      </c>
      <c r="S31" s="62">
        <f t="shared" si="12"/>
        <v>176</v>
      </c>
    </row>
    <row r="32" spans="1:19" outlineLevel="1" x14ac:dyDescent="0.2">
      <c r="A32" s="116"/>
      <c r="B32" s="117"/>
      <c r="C32" s="118"/>
      <c r="D32" s="19">
        <v>5070</v>
      </c>
      <c r="E32" s="7" t="s">
        <v>232</v>
      </c>
      <c r="F32" s="7"/>
      <c r="G32" s="10" t="s">
        <v>233</v>
      </c>
      <c r="H32" s="58">
        <v>270</v>
      </c>
      <c r="I32" s="58">
        <f t="shared" si="3"/>
        <v>243</v>
      </c>
      <c r="J32" s="58">
        <f t="shared" si="4"/>
        <v>216</v>
      </c>
      <c r="K32" s="58">
        <f t="shared" si="5"/>
        <v>189</v>
      </c>
      <c r="L32" s="58">
        <f t="shared" si="6"/>
        <v>162</v>
      </c>
      <c r="M32" s="58">
        <f t="shared" si="7"/>
        <v>135</v>
      </c>
      <c r="N32" s="62">
        <f t="shared" si="13"/>
        <v>351</v>
      </c>
      <c r="O32" s="62">
        <f t="shared" si="8"/>
        <v>316</v>
      </c>
      <c r="P32" s="62">
        <f t="shared" si="9"/>
        <v>281</v>
      </c>
      <c r="Q32" s="62">
        <f t="shared" si="10"/>
        <v>246</v>
      </c>
      <c r="R32" s="62">
        <f t="shared" si="11"/>
        <v>211</v>
      </c>
      <c r="S32" s="62">
        <f t="shared" si="12"/>
        <v>176</v>
      </c>
    </row>
    <row r="33" spans="1:19" x14ac:dyDescent="0.2">
      <c r="A33" s="89"/>
      <c r="B33" s="101"/>
      <c r="C33" s="93"/>
      <c r="D33" s="19">
        <v>5070</v>
      </c>
      <c r="E33" s="7" t="s">
        <v>234</v>
      </c>
      <c r="F33" s="7"/>
      <c r="G33" s="10" t="s">
        <v>235</v>
      </c>
      <c r="H33" s="58">
        <v>270</v>
      </c>
      <c r="I33" s="58">
        <f t="shared" si="3"/>
        <v>243</v>
      </c>
      <c r="J33" s="58">
        <f t="shared" si="4"/>
        <v>216</v>
      </c>
      <c r="K33" s="58">
        <f t="shared" si="5"/>
        <v>189</v>
      </c>
      <c r="L33" s="58">
        <f t="shared" si="6"/>
        <v>162</v>
      </c>
      <c r="M33" s="58">
        <f t="shared" si="7"/>
        <v>135</v>
      </c>
      <c r="N33" s="62">
        <f t="shared" si="13"/>
        <v>351</v>
      </c>
      <c r="O33" s="62">
        <f t="shared" si="8"/>
        <v>316</v>
      </c>
      <c r="P33" s="62">
        <f t="shared" si="9"/>
        <v>281</v>
      </c>
      <c r="Q33" s="62">
        <f t="shared" si="10"/>
        <v>246</v>
      </c>
      <c r="R33" s="62">
        <f t="shared" si="11"/>
        <v>211</v>
      </c>
      <c r="S33" s="62">
        <f t="shared" si="12"/>
        <v>176</v>
      </c>
    </row>
    <row r="34" spans="1:19" outlineLevel="1" x14ac:dyDescent="0.2">
      <c r="A34" s="17" t="s">
        <v>236</v>
      </c>
      <c r="B34" s="70" t="s">
        <v>237</v>
      </c>
      <c r="C34" s="29" t="s">
        <v>238</v>
      </c>
      <c r="D34" s="19">
        <v>4030</v>
      </c>
      <c r="E34" s="7" t="s">
        <v>239</v>
      </c>
      <c r="F34" s="7"/>
      <c r="G34" s="10" t="s">
        <v>240</v>
      </c>
      <c r="H34" s="58">
        <v>24</v>
      </c>
      <c r="I34" s="58">
        <f t="shared" si="3"/>
        <v>22</v>
      </c>
      <c r="J34" s="58">
        <f t="shared" si="4"/>
        <v>20</v>
      </c>
      <c r="K34" s="58">
        <f t="shared" si="5"/>
        <v>17</v>
      </c>
      <c r="L34" s="58">
        <f t="shared" si="6"/>
        <v>15</v>
      </c>
      <c r="M34" s="58">
        <f t="shared" si="7"/>
        <v>12</v>
      </c>
      <c r="N34" s="62">
        <f t="shared" si="13"/>
        <v>31</v>
      </c>
      <c r="O34" s="62">
        <f t="shared" si="8"/>
        <v>28</v>
      </c>
      <c r="P34" s="62">
        <f t="shared" si="9"/>
        <v>25</v>
      </c>
      <c r="Q34" s="62">
        <f t="shared" si="10"/>
        <v>22</v>
      </c>
      <c r="R34" s="62">
        <f t="shared" si="11"/>
        <v>19</v>
      </c>
      <c r="S34" s="62">
        <f t="shared" si="12"/>
        <v>16</v>
      </c>
    </row>
    <row r="35" spans="1:19" outlineLevel="1" x14ac:dyDescent="0.2">
      <c r="A35" s="16" t="s">
        <v>241</v>
      </c>
      <c r="B35" s="80" t="s">
        <v>242</v>
      </c>
      <c r="C35" s="18" t="s">
        <v>243</v>
      </c>
      <c r="D35" s="19">
        <v>4034</v>
      </c>
      <c r="E35" s="7" t="s">
        <v>647</v>
      </c>
      <c r="F35" s="7"/>
      <c r="G35" s="10" t="s">
        <v>244</v>
      </c>
      <c r="H35" s="58">
        <v>150</v>
      </c>
      <c r="I35" s="58">
        <f t="shared" si="3"/>
        <v>135</v>
      </c>
      <c r="J35" s="58">
        <f t="shared" si="4"/>
        <v>120</v>
      </c>
      <c r="K35" s="58">
        <f t="shared" si="5"/>
        <v>105</v>
      </c>
      <c r="L35" s="58">
        <f t="shared" si="6"/>
        <v>90</v>
      </c>
      <c r="M35" s="58">
        <f t="shared" si="7"/>
        <v>75</v>
      </c>
      <c r="N35" s="62">
        <f t="shared" si="13"/>
        <v>195</v>
      </c>
      <c r="O35" s="62">
        <f t="shared" si="8"/>
        <v>176</v>
      </c>
      <c r="P35" s="62">
        <f t="shared" si="9"/>
        <v>156</v>
      </c>
      <c r="Q35" s="62">
        <f t="shared" si="10"/>
        <v>137</v>
      </c>
      <c r="R35" s="62">
        <f t="shared" si="11"/>
        <v>117</v>
      </c>
      <c r="S35" s="62">
        <f t="shared" si="12"/>
        <v>98</v>
      </c>
    </row>
    <row r="36" spans="1:19" outlineLevel="1" x14ac:dyDescent="0.2">
      <c r="A36" s="88" t="s">
        <v>245</v>
      </c>
      <c r="B36" s="100" t="s">
        <v>246</v>
      </c>
      <c r="C36" s="92" t="s">
        <v>247</v>
      </c>
      <c r="D36" s="19">
        <v>4039</v>
      </c>
      <c r="E36" s="7" t="s">
        <v>248</v>
      </c>
      <c r="F36" s="7"/>
      <c r="G36" s="10" t="s">
        <v>249</v>
      </c>
      <c r="H36" s="58">
        <v>141</v>
      </c>
      <c r="I36" s="58">
        <f t="shared" si="3"/>
        <v>127</v>
      </c>
      <c r="J36" s="58">
        <f t="shared" si="4"/>
        <v>113</v>
      </c>
      <c r="K36" s="58">
        <f t="shared" si="5"/>
        <v>99</v>
      </c>
      <c r="L36" s="58">
        <f t="shared" si="6"/>
        <v>85</v>
      </c>
      <c r="M36" s="58">
        <f t="shared" si="7"/>
        <v>71</v>
      </c>
      <c r="N36" s="62">
        <f t="shared" si="13"/>
        <v>183</v>
      </c>
      <c r="O36" s="62">
        <f t="shared" si="8"/>
        <v>165</v>
      </c>
      <c r="P36" s="62">
        <f t="shared" si="9"/>
        <v>147</v>
      </c>
      <c r="Q36" s="62">
        <f t="shared" si="10"/>
        <v>129</v>
      </c>
      <c r="R36" s="62">
        <f t="shared" si="11"/>
        <v>110</v>
      </c>
      <c r="S36" s="62">
        <f t="shared" si="12"/>
        <v>92</v>
      </c>
    </row>
    <row r="37" spans="1:19" outlineLevel="1" x14ac:dyDescent="0.2">
      <c r="A37" s="89"/>
      <c r="B37" s="101"/>
      <c r="C37" s="93"/>
      <c r="D37" s="19">
        <v>4038</v>
      </c>
      <c r="E37" s="7" t="s">
        <v>250</v>
      </c>
      <c r="F37" s="7"/>
      <c r="G37" s="10" t="s">
        <v>251</v>
      </c>
      <c r="H37" s="58">
        <v>328</v>
      </c>
      <c r="I37" s="58">
        <f t="shared" si="3"/>
        <v>296</v>
      </c>
      <c r="J37" s="58">
        <f t="shared" si="4"/>
        <v>263</v>
      </c>
      <c r="K37" s="58">
        <f t="shared" si="5"/>
        <v>230</v>
      </c>
      <c r="L37" s="58">
        <f t="shared" si="6"/>
        <v>197</v>
      </c>
      <c r="M37" s="58">
        <f t="shared" si="7"/>
        <v>164</v>
      </c>
      <c r="N37" s="62">
        <f t="shared" si="13"/>
        <v>426</v>
      </c>
      <c r="O37" s="62">
        <f t="shared" si="8"/>
        <v>384</v>
      </c>
      <c r="P37" s="62">
        <f t="shared" si="9"/>
        <v>341</v>
      </c>
      <c r="Q37" s="62">
        <f t="shared" si="10"/>
        <v>299</v>
      </c>
      <c r="R37" s="62">
        <f t="shared" si="11"/>
        <v>256</v>
      </c>
      <c r="S37" s="62">
        <f t="shared" si="12"/>
        <v>213</v>
      </c>
    </row>
    <row r="38" spans="1:19" outlineLevel="1" x14ac:dyDescent="0.2">
      <c r="A38" s="88" t="s">
        <v>252</v>
      </c>
      <c r="B38" s="90" t="s">
        <v>253</v>
      </c>
      <c r="C38" s="92" t="s">
        <v>254</v>
      </c>
      <c r="D38" s="19">
        <v>5116</v>
      </c>
      <c r="E38" s="7" t="s">
        <v>255</v>
      </c>
      <c r="F38" s="7"/>
      <c r="G38" s="10" t="s">
        <v>256</v>
      </c>
      <c r="H38" s="58">
        <v>1180</v>
      </c>
      <c r="I38" s="58">
        <f t="shared" si="3"/>
        <v>1062</v>
      </c>
      <c r="J38" s="58">
        <f t="shared" si="4"/>
        <v>944</v>
      </c>
      <c r="K38" s="58">
        <f t="shared" si="5"/>
        <v>826</v>
      </c>
      <c r="L38" s="58">
        <f t="shared" si="6"/>
        <v>708</v>
      </c>
      <c r="M38" s="58">
        <f t="shared" si="7"/>
        <v>590</v>
      </c>
      <c r="N38" s="62">
        <f t="shared" si="13"/>
        <v>1534</v>
      </c>
      <c r="O38" s="62">
        <f t="shared" si="8"/>
        <v>1381</v>
      </c>
      <c r="P38" s="62">
        <f t="shared" si="9"/>
        <v>1228</v>
      </c>
      <c r="Q38" s="62">
        <f t="shared" si="10"/>
        <v>1074</v>
      </c>
      <c r="R38" s="62">
        <f t="shared" si="11"/>
        <v>921</v>
      </c>
      <c r="S38" s="62">
        <f t="shared" si="12"/>
        <v>767</v>
      </c>
    </row>
    <row r="39" spans="1:19" outlineLevel="1" x14ac:dyDescent="0.2">
      <c r="A39" s="89"/>
      <c r="B39" s="91"/>
      <c r="C39" s="93"/>
      <c r="D39" s="19">
        <v>5115</v>
      </c>
      <c r="E39" s="7" t="s">
        <v>257</v>
      </c>
      <c r="F39" s="7"/>
      <c r="G39" s="10" t="s">
        <v>258</v>
      </c>
      <c r="H39" s="58">
        <v>423</v>
      </c>
      <c r="I39" s="58">
        <f t="shared" si="3"/>
        <v>381</v>
      </c>
      <c r="J39" s="58">
        <f t="shared" si="4"/>
        <v>339</v>
      </c>
      <c r="K39" s="58">
        <f t="shared" si="5"/>
        <v>297</v>
      </c>
      <c r="L39" s="58">
        <f t="shared" si="6"/>
        <v>254</v>
      </c>
      <c r="M39" s="58">
        <f t="shared" si="7"/>
        <v>212</v>
      </c>
      <c r="N39" s="62">
        <f t="shared" si="13"/>
        <v>549</v>
      </c>
      <c r="O39" s="62">
        <f t="shared" si="8"/>
        <v>495</v>
      </c>
      <c r="P39" s="62">
        <f t="shared" si="9"/>
        <v>440</v>
      </c>
      <c r="Q39" s="62">
        <f t="shared" si="10"/>
        <v>385</v>
      </c>
      <c r="R39" s="62">
        <f t="shared" si="11"/>
        <v>330</v>
      </c>
      <c r="S39" s="62">
        <f t="shared" si="12"/>
        <v>275</v>
      </c>
    </row>
    <row r="40" spans="1:19" outlineLevel="1" x14ac:dyDescent="0.2">
      <c r="A40" s="88" t="s">
        <v>259</v>
      </c>
      <c r="B40" s="90" t="s">
        <v>260</v>
      </c>
      <c r="C40" s="92" t="s">
        <v>261</v>
      </c>
      <c r="D40" s="19">
        <v>4050</v>
      </c>
      <c r="E40" s="7" t="s">
        <v>262</v>
      </c>
      <c r="F40" s="7"/>
      <c r="G40" s="10" t="s">
        <v>263</v>
      </c>
      <c r="H40" s="58">
        <v>46</v>
      </c>
      <c r="I40" s="58">
        <f t="shared" si="3"/>
        <v>42</v>
      </c>
      <c r="J40" s="58">
        <f t="shared" si="4"/>
        <v>37</v>
      </c>
      <c r="K40" s="58">
        <f t="shared" si="5"/>
        <v>33</v>
      </c>
      <c r="L40" s="58">
        <f t="shared" si="6"/>
        <v>28</v>
      </c>
      <c r="M40" s="58">
        <f t="shared" si="7"/>
        <v>23</v>
      </c>
      <c r="N40" s="62">
        <f t="shared" si="13"/>
        <v>59</v>
      </c>
      <c r="O40" s="62">
        <f t="shared" si="8"/>
        <v>54</v>
      </c>
      <c r="P40" s="62">
        <f t="shared" si="9"/>
        <v>48</v>
      </c>
      <c r="Q40" s="62">
        <f t="shared" si="10"/>
        <v>42</v>
      </c>
      <c r="R40" s="62">
        <f t="shared" si="11"/>
        <v>36</v>
      </c>
      <c r="S40" s="62">
        <f t="shared" si="12"/>
        <v>30</v>
      </c>
    </row>
    <row r="41" spans="1:19" outlineLevel="1" x14ac:dyDescent="0.2">
      <c r="A41" s="116"/>
      <c r="B41" s="120"/>
      <c r="C41" s="118"/>
      <c r="D41" s="19">
        <v>4052</v>
      </c>
      <c r="E41" s="7" t="s">
        <v>264</v>
      </c>
      <c r="F41" s="7"/>
      <c r="G41" s="10" t="s">
        <v>265</v>
      </c>
      <c r="H41" s="58">
        <v>62</v>
      </c>
      <c r="I41" s="58">
        <f t="shared" si="3"/>
        <v>56</v>
      </c>
      <c r="J41" s="58">
        <f t="shared" si="4"/>
        <v>50</v>
      </c>
      <c r="K41" s="58">
        <f t="shared" si="5"/>
        <v>44</v>
      </c>
      <c r="L41" s="58">
        <f t="shared" si="6"/>
        <v>38</v>
      </c>
      <c r="M41" s="58">
        <f t="shared" si="7"/>
        <v>31</v>
      </c>
      <c r="N41" s="62">
        <f t="shared" si="13"/>
        <v>80</v>
      </c>
      <c r="O41" s="62">
        <f t="shared" si="8"/>
        <v>72</v>
      </c>
      <c r="P41" s="62">
        <f t="shared" si="9"/>
        <v>64</v>
      </c>
      <c r="Q41" s="62">
        <f t="shared" si="10"/>
        <v>56</v>
      </c>
      <c r="R41" s="62">
        <f t="shared" si="11"/>
        <v>48</v>
      </c>
      <c r="S41" s="62">
        <f t="shared" si="12"/>
        <v>40</v>
      </c>
    </row>
    <row r="42" spans="1:19" outlineLevel="1" x14ac:dyDescent="0.2">
      <c r="A42" s="119"/>
      <c r="B42" s="121"/>
      <c r="C42" s="93"/>
      <c r="D42" s="19">
        <v>4051</v>
      </c>
      <c r="E42" s="7" t="s">
        <v>266</v>
      </c>
      <c r="F42" s="7"/>
      <c r="G42" s="10" t="s">
        <v>267</v>
      </c>
      <c r="H42" s="58">
        <v>39</v>
      </c>
      <c r="I42" s="58">
        <f t="shared" si="3"/>
        <v>36</v>
      </c>
      <c r="J42" s="58">
        <f t="shared" si="4"/>
        <v>32</v>
      </c>
      <c r="K42" s="58">
        <f t="shared" si="5"/>
        <v>28</v>
      </c>
      <c r="L42" s="58">
        <f t="shared" si="6"/>
        <v>24</v>
      </c>
      <c r="M42" s="58">
        <f t="shared" si="7"/>
        <v>20</v>
      </c>
      <c r="N42" s="62">
        <f t="shared" si="13"/>
        <v>50</v>
      </c>
      <c r="O42" s="62">
        <f t="shared" si="8"/>
        <v>45</v>
      </c>
      <c r="P42" s="62">
        <f t="shared" si="9"/>
        <v>40</v>
      </c>
      <c r="Q42" s="62">
        <f t="shared" si="10"/>
        <v>35</v>
      </c>
      <c r="R42" s="62">
        <f t="shared" si="11"/>
        <v>30</v>
      </c>
      <c r="S42" s="62">
        <f t="shared" si="12"/>
        <v>25</v>
      </c>
    </row>
    <row r="43" spans="1:19" outlineLevel="1" x14ac:dyDescent="0.2">
      <c r="A43" s="22" t="s">
        <v>268</v>
      </c>
      <c r="B43" s="70" t="s">
        <v>269</v>
      </c>
      <c r="C43" s="27" t="s">
        <v>270</v>
      </c>
      <c r="D43" s="19">
        <v>5123</v>
      </c>
      <c r="E43" s="7" t="s">
        <v>271</v>
      </c>
      <c r="F43" s="7"/>
      <c r="G43" s="10" t="s">
        <v>272</v>
      </c>
      <c r="H43" s="58">
        <v>528</v>
      </c>
      <c r="I43" s="58">
        <f t="shared" si="3"/>
        <v>476</v>
      </c>
      <c r="J43" s="58">
        <f t="shared" si="4"/>
        <v>423</v>
      </c>
      <c r="K43" s="58">
        <f t="shared" si="5"/>
        <v>370</v>
      </c>
      <c r="L43" s="58">
        <f t="shared" si="6"/>
        <v>317</v>
      </c>
      <c r="M43" s="58">
        <f t="shared" si="7"/>
        <v>264</v>
      </c>
      <c r="N43" s="62">
        <f t="shared" si="13"/>
        <v>686</v>
      </c>
      <c r="O43" s="62">
        <f t="shared" si="8"/>
        <v>618</v>
      </c>
      <c r="P43" s="62">
        <f t="shared" si="9"/>
        <v>549</v>
      </c>
      <c r="Q43" s="62">
        <f t="shared" si="10"/>
        <v>481</v>
      </c>
      <c r="R43" s="62">
        <f t="shared" si="11"/>
        <v>412</v>
      </c>
      <c r="S43" s="62">
        <f t="shared" si="12"/>
        <v>343</v>
      </c>
    </row>
    <row r="44" spans="1:19" ht="22.5" outlineLevel="1" x14ac:dyDescent="0.2">
      <c r="A44" s="31" t="s">
        <v>589</v>
      </c>
      <c r="B44" s="82" t="s">
        <v>273</v>
      </c>
      <c r="C44" s="27" t="s">
        <v>274</v>
      </c>
      <c r="D44" s="19">
        <v>22</v>
      </c>
      <c r="E44" s="7" t="s">
        <v>275</v>
      </c>
      <c r="F44" s="8"/>
      <c r="G44" s="32" t="s">
        <v>276</v>
      </c>
      <c r="H44" s="65">
        <v>102</v>
      </c>
      <c r="I44" s="65">
        <f t="shared" si="3"/>
        <v>92</v>
      </c>
      <c r="J44" s="65">
        <f t="shared" si="4"/>
        <v>82</v>
      </c>
      <c r="K44" s="65">
        <f t="shared" si="5"/>
        <v>72</v>
      </c>
      <c r="L44" s="65">
        <f t="shared" si="6"/>
        <v>62</v>
      </c>
      <c r="M44" s="65">
        <f t="shared" si="7"/>
        <v>51</v>
      </c>
      <c r="N44" s="63">
        <f t="shared" si="13"/>
        <v>132</v>
      </c>
      <c r="O44" s="63">
        <f t="shared" si="8"/>
        <v>119</v>
      </c>
      <c r="P44" s="63">
        <f t="shared" si="9"/>
        <v>106</v>
      </c>
      <c r="Q44" s="63">
        <f t="shared" si="10"/>
        <v>93</v>
      </c>
      <c r="R44" s="63">
        <f t="shared" si="11"/>
        <v>80</v>
      </c>
      <c r="S44" s="63">
        <f t="shared" si="12"/>
        <v>66</v>
      </c>
    </row>
    <row r="45" spans="1:19" outlineLevel="1" x14ac:dyDescent="0.2">
      <c r="A45" s="88" t="s">
        <v>277</v>
      </c>
      <c r="B45" s="114" t="s">
        <v>278</v>
      </c>
      <c r="C45" s="92" t="s">
        <v>279</v>
      </c>
      <c r="D45" s="19">
        <v>21</v>
      </c>
      <c r="E45" s="7" t="s">
        <v>280</v>
      </c>
      <c r="F45" s="7"/>
      <c r="G45" s="10" t="s">
        <v>281</v>
      </c>
      <c r="H45" s="58">
        <v>17.600000000000001</v>
      </c>
      <c r="I45" s="58">
        <f t="shared" si="3"/>
        <v>16</v>
      </c>
      <c r="J45" s="58">
        <f t="shared" si="4"/>
        <v>15</v>
      </c>
      <c r="K45" s="58">
        <f t="shared" si="5"/>
        <v>13</v>
      </c>
      <c r="L45" s="58">
        <f t="shared" si="6"/>
        <v>11</v>
      </c>
      <c r="M45" s="58">
        <f t="shared" si="7"/>
        <v>9</v>
      </c>
      <c r="N45" s="62">
        <f t="shared" si="13"/>
        <v>22</v>
      </c>
      <c r="O45" s="62">
        <f t="shared" si="8"/>
        <v>20</v>
      </c>
      <c r="P45" s="62">
        <f t="shared" si="9"/>
        <v>18</v>
      </c>
      <c r="Q45" s="62">
        <f t="shared" si="10"/>
        <v>16</v>
      </c>
      <c r="R45" s="62">
        <f t="shared" si="11"/>
        <v>14</v>
      </c>
      <c r="S45" s="62">
        <f t="shared" si="12"/>
        <v>11</v>
      </c>
    </row>
    <row r="46" spans="1:19" outlineLevel="1" x14ac:dyDescent="0.2">
      <c r="A46" s="89"/>
      <c r="B46" s="115"/>
      <c r="C46" s="93"/>
      <c r="D46" s="19">
        <v>24</v>
      </c>
      <c r="E46" s="7" t="s">
        <v>282</v>
      </c>
      <c r="F46" s="7"/>
      <c r="G46" s="10" t="s">
        <v>283</v>
      </c>
      <c r="H46" s="58">
        <v>49</v>
      </c>
      <c r="I46" s="58">
        <f t="shared" si="3"/>
        <v>45</v>
      </c>
      <c r="J46" s="58">
        <f t="shared" si="4"/>
        <v>40</v>
      </c>
      <c r="K46" s="58">
        <f t="shared" si="5"/>
        <v>35</v>
      </c>
      <c r="L46" s="58">
        <f t="shared" si="6"/>
        <v>30</v>
      </c>
      <c r="M46" s="58">
        <f t="shared" si="7"/>
        <v>25</v>
      </c>
      <c r="N46" s="62">
        <f t="shared" si="13"/>
        <v>63</v>
      </c>
      <c r="O46" s="62">
        <f t="shared" si="8"/>
        <v>57</v>
      </c>
      <c r="P46" s="62">
        <f t="shared" si="9"/>
        <v>51</v>
      </c>
      <c r="Q46" s="62">
        <f t="shared" si="10"/>
        <v>45</v>
      </c>
      <c r="R46" s="62">
        <f t="shared" si="11"/>
        <v>38</v>
      </c>
      <c r="S46" s="62">
        <f t="shared" si="12"/>
        <v>32</v>
      </c>
    </row>
    <row r="47" spans="1:19" outlineLevel="1" x14ac:dyDescent="0.2">
      <c r="A47" s="14" t="s">
        <v>284</v>
      </c>
      <c r="B47" s="85" t="s">
        <v>285</v>
      </c>
      <c r="C47" s="20" t="s">
        <v>286</v>
      </c>
      <c r="D47" s="19">
        <v>27</v>
      </c>
      <c r="E47" s="7" t="s">
        <v>614</v>
      </c>
      <c r="F47" s="7"/>
      <c r="G47" s="10" t="s">
        <v>288</v>
      </c>
      <c r="H47" s="58">
        <v>3.57</v>
      </c>
      <c r="I47" s="58">
        <f t="shared" si="3"/>
        <v>4</v>
      </c>
      <c r="J47" s="58">
        <f t="shared" si="4"/>
        <v>3</v>
      </c>
      <c r="K47" s="58">
        <f t="shared" si="5"/>
        <v>3</v>
      </c>
      <c r="L47" s="58">
        <f t="shared" si="6"/>
        <v>3</v>
      </c>
      <c r="M47" s="58">
        <f t="shared" si="7"/>
        <v>2</v>
      </c>
      <c r="N47" s="62">
        <f>ROUNDDOWN(H47*1.3,2)</f>
        <v>4.6399999999999997</v>
      </c>
      <c r="O47" s="62">
        <f t="shared" si="8"/>
        <v>5</v>
      </c>
      <c r="P47" s="62">
        <f t="shared" si="9"/>
        <v>4</v>
      </c>
      <c r="Q47" s="62">
        <f t="shared" si="10"/>
        <v>4</v>
      </c>
      <c r="R47" s="62">
        <f t="shared" si="11"/>
        <v>3</v>
      </c>
      <c r="S47" s="62">
        <f t="shared" si="12"/>
        <v>3</v>
      </c>
    </row>
    <row r="48" spans="1:19" x14ac:dyDescent="0.2">
      <c r="A48" s="13" t="s">
        <v>289</v>
      </c>
      <c r="B48" s="80" t="s">
        <v>290</v>
      </c>
      <c r="C48" s="18" t="s">
        <v>291</v>
      </c>
      <c r="D48" s="19">
        <v>4055</v>
      </c>
      <c r="E48" s="7" t="s">
        <v>292</v>
      </c>
      <c r="F48" s="33"/>
      <c r="G48" s="34" t="s">
        <v>293</v>
      </c>
      <c r="H48" s="58">
        <v>41</v>
      </c>
      <c r="I48" s="58">
        <f t="shared" si="3"/>
        <v>37</v>
      </c>
      <c r="J48" s="58">
        <f t="shared" si="4"/>
        <v>33</v>
      </c>
      <c r="K48" s="58">
        <f t="shared" si="5"/>
        <v>29</v>
      </c>
      <c r="L48" s="58">
        <f t="shared" si="6"/>
        <v>25</v>
      </c>
      <c r="M48" s="58">
        <f t="shared" si="7"/>
        <v>21</v>
      </c>
      <c r="N48" s="62">
        <f>ROUNDDOWN(H48*1.3,0)</f>
        <v>53</v>
      </c>
      <c r="O48" s="62">
        <f t="shared" si="8"/>
        <v>48</v>
      </c>
      <c r="P48" s="62">
        <f t="shared" si="9"/>
        <v>43</v>
      </c>
      <c r="Q48" s="62">
        <f t="shared" si="10"/>
        <v>38</v>
      </c>
      <c r="R48" s="62">
        <f t="shared" si="11"/>
        <v>32</v>
      </c>
      <c r="S48" s="62">
        <f t="shared" si="12"/>
        <v>27</v>
      </c>
    </row>
    <row r="49" spans="1:19" x14ac:dyDescent="0.2">
      <c r="A49" s="88" t="s">
        <v>294</v>
      </c>
      <c r="B49" s="100" t="s">
        <v>295</v>
      </c>
      <c r="C49" s="92" t="s">
        <v>296</v>
      </c>
      <c r="D49" s="19">
        <v>5135</v>
      </c>
      <c r="E49" s="7" t="s">
        <v>297</v>
      </c>
      <c r="F49" s="7"/>
      <c r="G49" s="10" t="s">
        <v>298</v>
      </c>
      <c r="H49" s="58">
        <v>68</v>
      </c>
      <c r="I49" s="58">
        <f t="shared" si="3"/>
        <v>62</v>
      </c>
      <c r="J49" s="58">
        <f t="shared" si="4"/>
        <v>55</v>
      </c>
      <c r="K49" s="58">
        <f t="shared" si="5"/>
        <v>48</v>
      </c>
      <c r="L49" s="58">
        <f t="shared" si="6"/>
        <v>41</v>
      </c>
      <c r="M49" s="58">
        <f t="shared" si="7"/>
        <v>34</v>
      </c>
      <c r="N49" s="62">
        <f>H49</f>
        <v>68</v>
      </c>
      <c r="O49" s="62">
        <f t="shared" si="8"/>
        <v>62</v>
      </c>
      <c r="P49" s="62">
        <f t="shared" si="9"/>
        <v>55</v>
      </c>
      <c r="Q49" s="62">
        <f t="shared" si="10"/>
        <v>48</v>
      </c>
      <c r="R49" s="62">
        <f t="shared" si="11"/>
        <v>41</v>
      </c>
      <c r="S49" s="62">
        <f t="shared" si="12"/>
        <v>34</v>
      </c>
    </row>
    <row r="50" spans="1:19" x14ac:dyDescent="0.2">
      <c r="A50" s="116"/>
      <c r="B50" s="117"/>
      <c r="C50" s="118"/>
      <c r="D50" s="84">
        <v>5135</v>
      </c>
      <c r="E50" s="7" t="s">
        <v>648</v>
      </c>
      <c r="F50" s="36"/>
      <c r="G50" s="37" t="s">
        <v>623</v>
      </c>
      <c r="H50" s="65">
        <v>70</v>
      </c>
      <c r="I50" s="65">
        <f t="shared" ref="I50:I104" si="14">ROUNDUP(H50*0.9,0)</f>
        <v>63</v>
      </c>
      <c r="J50" s="65">
        <f t="shared" ref="J50:J104" si="15">ROUNDUP(H50*0.8,0)</f>
        <v>56</v>
      </c>
      <c r="K50" s="65">
        <f t="shared" ref="K50:K104" si="16">ROUNDUP(H50*0.7,0)</f>
        <v>49</v>
      </c>
      <c r="L50" s="65">
        <f t="shared" ref="L50:L104" si="17">ROUNDUP(H50*0.6,0)</f>
        <v>42</v>
      </c>
      <c r="M50" s="65">
        <f t="shared" ref="M50:M104" si="18">ROUNDUP(H50*0.5,0)</f>
        <v>35</v>
      </c>
      <c r="N50" s="63">
        <f>H50</f>
        <v>70</v>
      </c>
      <c r="O50" s="63">
        <f t="shared" ref="O50:O104" si="19">ROUNDUP(N50*0.9,0)</f>
        <v>63</v>
      </c>
      <c r="P50" s="63">
        <f t="shared" ref="P50:P104" si="20">ROUNDUP(N50*0.8,0)</f>
        <v>56</v>
      </c>
      <c r="Q50" s="63">
        <f t="shared" ref="Q50:Q104" si="21">ROUNDUP(N50*0.7,0)</f>
        <v>49</v>
      </c>
      <c r="R50" s="63">
        <f t="shared" ref="R50:R104" si="22">ROUNDUP(N50*0.6,0)</f>
        <v>42</v>
      </c>
      <c r="S50" s="63">
        <f t="shared" ref="S50:S104" si="23">ROUNDUP(N50*0.5,0)</f>
        <v>35</v>
      </c>
    </row>
    <row r="51" spans="1:19" x14ac:dyDescent="0.2">
      <c r="A51" s="116"/>
      <c r="B51" s="117"/>
      <c r="C51" s="118"/>
      <c r="D51" s="19">
        <v>5136</v>
      </c>
      <c r="E51" s="7" t="s">
        <v>299</v>
      </c>
      <c r="F51" s="7"/>
      <c r="G51" s="10" t="s">
        <v>300</v>
      </c>
      <c r="H51" s="59">
        <v>41</v>
      </c>
      <c r="I51" s="59">
        <f t="shared" si="14"/>
        <v>37</v>
      </c>
      <c r="J51" s="59">
        <f t="shared" si="15"/>
        <v>33</v>
      </c>
      <c r="K51" s="59">
        <f t="shared" si="16"/>
        <v>29</v>
      </c>
      <c r="L51" s="59">
        <f t="shared" si="17"/>
        <v>25</v>
      </c>
      <c r="M51" s="59">
        <f t="shared" si="18"/>
        <v>21</v>
      </c>
      <c r="N51" s="63">
        <f>H51</f>
        <v>41</v>
      </c>
      <c r="O51" s="62">
        <f t="shared" si="19"/>
        <v>37</v>
      </c>
      <c r="P51" s="62">
        <f t="shared" si="20"/>
        <v>33</v>
      </c>
      <c r="Q51" s="62">
        <f t="shared" si="21"/>
        <v>29</v>
      </c>
      <c r="R51" s="62">
        <f t="shared" si="22"/>
        <v>25</v>
      </c>
      <c r="S51" s="62">
        <f t="shared" si="23"/>
        <v>21</v>
      </c>
    </row>
    <row r="52" spans="1:19" x14ac:dyDescent="0.2">
      <c r="A52" s="116"/>
      <c r="B52" s="117"/>
      <c r="C52" s="118"/>
      <c r="D52" s="19">
        <v>5137</v>
      </c>
      <c r="E52" s="7" t="s">
        <v>301</v>
      </c>
      <c r="F52" s="7"/>
      <c r="G52" s="10" t="s">
        <v>302</v>
      </c>
      <c r="H52" s="59">
        <v>35</v>
      </c>
      <c r="I52" s="59">
        <f t="shared" si="14"/>
        <v>32</v>
      </c>
      <c r="J52" s="59">
        <f t="shared" si="15"/>
        <v>28</v>
      </c>
      <c r="K52" s="59">
        <f t="shared" si="16"/>
        <v>25</v>
      </c>
      <c r="L52" s="59">
        <f t="shared" si="17"/>
        <v>21</v>
      </c>
      <c r="M52" s="59">
        <f t="shared" si="18"/>
        <v>18</v>
      </c>
      <c r="N52" s="63">
        <f>H52</f>
        <v>35</v>
      </c>
      <c r="O52" s="62">
        <f t="shared" si="19"/>
        <v>32</v>
      </c>
      <c r="P52" s="62">
        <f t="shared" si="20"/>
        <v>28</v>
      </c>
      <c r="Q52" s="62">
        <f t="shared" si="21"/>
        <v>25</v>
      </c>
      <c r="R52" s="62">
        <f t="shared" si="22"/>
        <v>21</v>
      </c>
      <c r="S52" s="62">
        <f t="shared" si="23"/>
        <v>18</v>
      </c>
    </row>
    <row r="53" spans="1:19" x14ac:dyDescent="0.2">
      <c r="A53" s="116"/>
      <c r="B53" s="117"/>
      <c r="C53" s="118"/>
      <c r="D53" s="19">
        <v>5142</v>
      </c>
      <c r="E53" s="7" t="s">
        <v>303</v>
      </c>
      <c r="F53" s="7"/>
      <c r="G53" s="10" t="s">
        <v>304</v>
      </c>
      <c r="H53" s="59">
        <v>37</v>
      </c>
      <c r="I53" s="58">
        <f t="shared" si="14"/>
        <v>34</v>
      </c>
      <c r="J53" s="58">
        <f t="shared" si="15"/>
        <v>30</v>
      </c>
      <c r="K53" s="58">
        <f t="shared" si="16"/>
        <v>26</v>
      </c>
      <c r="L53" s="58">
        <f t="shared" si="17"/>
        <v>23</v>
      </c>
      <c r="M53" s="58">
        <f t="shared" si="18"/>
        <v>19</v>
      </c>
      <c r="N53" s="63">
        <f>ROUNDDOWN(H53*1.3,0)</f>
        <v>48</v>
      </c>
      <c r="O53" s="62">
        <f t="shared" si="19"/>
        <v>44</v>
      </c>
      <c r="P53" s="62">
        <f t="shared" si="20"/>
        <v>39</v>
      </c>
      <c r="Q53" s="62">
        <f t="shared" si="21"/>
        <v>34</v>
      </c>
      <c r="R53" s="62">
        <f t="shared" si="22"/>
        <v>29</v>
      </c>
      <c r="S53" s="62">
        <f t="shared" si="23"/>
        <v>24</v>
      </c>
    </row>
    <row r="54" spans="1:19" x14ac:dyDescent="0.2">
      <c r="A54" s="116"/>
      <c r="B54" s="117"/>
      <c r="C54" s="118"/>
      <c r="D54" s="19">
        <v>5377</v>
      </c>
      <c r="E54" s="7" t="s">
        <v>305</v>
      </c>
      <c r="F54" s="7"/>
      <c r="G54" s="10" t="s">
        <v>306</v>
      </c>
      <c r="H54" s="59">
        <v>60</v>
      </c>
      <c r="I54" s="58">
        <f t="shared" si="14"/>
        <v>54</v>
      </c>
      <c r="J54" s="58">
        <f t="shared" si="15"/>
        <v>48</v>
      </c>
      <c r="K54" s="58">
        <f t="shared" si="16"/>
        <v>42</v>
      </c>
      <c r="L54" s="58">
        <f t="shared" si="17"/>
        <v>36</v>
      </c>
      <c r="M54" s="58">
        <f t="shared" si="18"/>
        <v>30</v>
      </c>
      <c r="N54" s="63">
        <f>H54</f>
        <v>60</v>
      </c>
      <c r="O54" s="62">
        <f t="shared" si="19"/>
        <v>54</v>
      </c>
      <c r="P54" s="62">
        <f t="shared" si="20"/>
        <v>48</v>
      </c>
      <c r="Q54" s="62">
        <f t="shared" si="21"/>
        <v>42</v>
      </c>
      <c r="R54" s="62">
        <f t="shared" si="22"/>
        <v>36</v>
      </c>
      <c r="S54" s="62">
        <f t="shared" si="23"/>
        <v>30</v>
      </c>
    </row>
    <row r="55" spans="1:19" ht="13.5" customHeight="1" x14ac:dyDescent="0.2">
      <c r="A55" s="116"/>
      <c r="B55" s="117"/>
      <c r="C55" s="118"/>
      <c r="D55" s="19">
        <v>5149</v>
      </c>
      <c r="E55" s="7" t="s">
        <v>307</v>
      </c>
      <c r="F55" s="7"/>
      <c r="G55" s="10" t="s">
        <v>308</v>
      </c>
      <c r="H55" s="59">
        <v>37</v>
      </c>
      <c r="I55" s="58">
        <f t="shared" si="14"/>
        <v>34</v>
      </c>
      <c r="J55" s="58">
        <f t="shared" si="15"/>
        <v>30</v>
      </c>
      <c r="K55" s="58">
        <f t="shared" si="16"/>
        <v>26</v>
      </c>
      <c r="L55" s="58">
        <f t="shared" si="17"/>
        <v>23</v>
      </c>
      <c r="M55" s="58">
        <f t="shared" si="18"/>
        <v>19</v>
      </c>
      <c r="N55" s="62">
        <f>H55</f>
        <v>37</v>
      </c>
      <c r="O55" s="62">
        <f t="shared" si="19"/>
        <v>34</v>
      </c>
      <c r="P55" s="62">
        <f t="shared" si="20"/>
        <v>30</v>
      </c>
      <c r="Q55" s="62">
        <f t="shared" si="21"/>
        <v>26</v>
      </c>
      <c r="R55" s="62">
        <f t="shared" si="22"/>
        <v>23</v>
      </c>
      <c r="S55" s="62">
        <f t="shared" si="23"/>
        <v>19</v>
      </c>
    </row>
    <row r="56" spans="1:19" x14ac:dyDescent="0.2">
      <c r="A56" s="116"/>
      <c r="B56" s="117"/>
      <c r="C56" s="118"/>
      <c r="D56" s="19">
        <v>5150</v>
      </c>
      <c r="E56" s="7" t="s">
        <v>309</v>
      </c>
      <c r="F56" s="7"/>
      <c r="G56" s="10" t="s">
        <v>310</v>
      </c>
      <c r="H56" s="59">
        <v>58</v>
      </c>
      <c r="I56" s="58">
        <f t="shared" si="14"/>
        <v>53</v>
      </c>
      <c r="J56" s="58">
        <f t="shared" si="15"/>
        <v>47</v>
      </c>
      <c r="K56" s="58">
        <f t="shared" si="16"/>
        <v>41</v>
      </c>
      <c r="L56" s="58">
        <f t="shared" si="17"/>
        <v>35</v>
      </c>
      <c r="M56" s="58">
        <f t="shared" si="18"/>
        <v>29</v>
      </c>
      <c r="N56" s="63">
        <v>65</v>
      </c>
      <c r="O56" s="62">
        <f t="shared" si="19"/>
        <v>59</v>
      </c>
      <c r="P56" s="62">
        <f t="shared" si="20"/>
        <v>52</v>
      </c>
      <c r="Q56" s="62">
        <f t="shared" si="21"/>
        <v>46</v>
      </c>
      <c r="R56" s="62">
        <f t="shared" si="22"/>
        <v>39</v>
      </c>
      <c r="S56" s="62">
        <f t="shared" si="23"/>
        <v>33</v>
      </c>
    </row>
    <row r="57" spans="1:19" x14ac:dyDescent="0.2">
      <c r="A57" s="116"/>
      <c r="B57" s="117"/>
      <c r="C57" s="118"/>
      <c r="D57" s="19">
        <v>5407</v>
      </c>
      <c r="E57" s="7" t="s">
        <v>311</v>
      </c>
      <c r="F57" s="7"/>
      <c r="G57" s="10" t="s">
        <v>312</v>
      </c>
      <c r="H57" s="59">
        <v>37</v>
      </c>
      <c r="I57" s="58">
        <f t="shared" si="14"/>
        <v>34</v>
      </c>
      <c r="J57" s="58">
        <f t="shared" si="15"/>
        <v>30</v>
      </c>
      <c r="K57" s="58">
        <f t="shared" si="16"/>
        <v>26</v>
      </c>
      <c r="L57" s="58">
        <f t="shared" si="17"/>
        <v>23</v>
      </c>
      <c r="M57" s="58">
        <f t="shared" si="18"/>
        <v>19</v>
      </c>
      <c r="N57" s="63">
        <f>ROUNDDOWN(H57*1.3,0)</f>
        <v>48</v>
      </c>
      <c r="O57" s="62">
        <f t="shared" si="19"/>
        <v>44</v>
      </c>
      <c r="P57" s="62">
        <f t="shared" si="20"/>
        <v>39</v>
      </c>
      <c r="Q57" s="62">
        <f t="shared" si="21"/>
        <v>34</v>
      </c>
      <c r="R57" s="62">
        <f t="shared" si="22"/>
        <v>29</v>
      </c>
      <c r="S57" s="62">
        <f t="shared" si="23"/>
        <v>24</v>
      </c>
    </row>
    <row r="58" spans="1:19" x14ac:dyDescent="0.2">
      <c r="A58" s="116"/>
      <c r="B58" s="117"/>
      <c r="C58" s="118"/>
      <c r="D58" s="19">
        <v>5153</v>
      </c>
      <c r="E58" s="7" t="s">
        <v>313</v>
      </c>
      <c r="F58" s="7"/>
      <c r="G58" s="10" t="s">
        <v>314</v>
      </c>
      <c r="H58" s="59">
        <v>53</v>
      </c>
      <c r="I58" s="58">
        <f t="shared" si="14"/>
        <v>48</v>
      </c>
      <c r="J58" s="58">
        <f t="shared" si="15"/>
        <v>43</v>
      </c>
      <c r="K58" s="58">
        <f t="shared" si="16"/>
        <v>38</v>
      </c>
      <c r="L58" s="58">
        <f t="shared" si="17"/>
        <v>32</v>
      </c>
      <c r="M58" s="58">
        <f t="shared" si="18"/>
        <v>27</v>
      </c>
      <c r="N58" s="63">
        <v>70</v>
      </c>
      <c r="O58" s="62">
        <f t="shared" si="19"/>
        <v>63</v>
      </c>
      <c r="P58" s="62">
        <f t="shared" si="20"/>
        <v>56</v>
      </c>
      <c r="Q58" s="62">
        <f t="shared" si="21"/>
        <v>49</v>
      </c>
      <c r="R58" s="62">
        <f t="shared" si="22"/>
        <v>42</v>
      </c>
      <c r="S58" s="62">
        <f t="shared" si="23"/>
        <v>35</v>
      </c>
    </row>
    <row r="59" spans="1:19" x14ac:dyDescent="0.2">
      <c r="A59" s="116"/>
      <c r="B59" s="117"/>
      <c r="C59" s="118"/>
      <c r="D59" s="19">
        <v>5160</v>
      </c>
      <c r="E59" s="7" t="s">
        <v>315</v>
      </c>
      <c r="F59" s="7"/>
      <c r="G59" s="10" t="s">
        <v>316</v>
      </c>
      <c r="H59" s="59">
        <v>53</v>
      </c>
      <c r="I59" s="58">
        <f t="shared" si="14"/>
        <v>48</v>
      </c>
      <c r="J59" s="58">
        <f t="shared" si="15"/>
        <v>43</v>
      </c>
      <c r="K59" s="58">
        <f t="shared" si="16"/>
        <v>38</v>
      </c>
      <c r="L59" s="58">
        <f t="shared" si="17"/>
        <v>32</v>
      </c>
      <c r="M59" s="58">
        <f t="shared" si="18"/>
        <v>27</v>
      </c>
      <c r="N59" s="63">
        <v>68</v>
      </c>
      <c r="O59" s="62">
        <f t="shared" si="19"/>
        <v>62</v>
      </c>
      <c r="P59" s="62">
        <f t="shared" si="20"/>
        <v>55</v>
      </c>
      <c r="Q59" s="62">
        <f t="shared" si="21"/>
        <v>48</v>
      </c>
      <c r="R59" s="62">
        <f t="shared" si="22"/>
        <v>41</v>
      </c>
      <c r="S59" s="62">
        <f t="shared" si="23"/>
        <v>34</v>
      </c>
    </row>
    <row r="60" spans="1:19" x14ac:dyDescent="0.2">
      <c r="A60" s="116"/>
      <c r="B60" s="117"/>
      <c r="C60" s="118"/>
      <c r="D60" s="19">
        <v>5158</v>
      </c>
      <c r="E60" s="7" t="s">
        <v>317</v>
      </c>
      <c r="F60" s="7"/>
      <c r="G60" s="10" t="s">
        <v>318</v>
      </c>
      <c r="H60" s="59">
        <v>38</v>
      </c>
      <c r="I60" s="58">
        <f t="shared" si="14"/>
        <v>35</v>
      </c>
      <c r="J60" s="58">
        <f t="shared" si="15"/>
        <v>31</v>
      </c>
      <c r="K60" s="58">
        <f t="shared" si="16"/>
        <v>27</v>
      </c>
      <c r="L60" s="58">
        <f t="shared" si="17"/>
        <v>23</v>
      </c>
      <c r="M60" s="58">
        <f t="shared" si="18"/>
        <v>19</v>
      </c>
      <c r="N60" s="63">
        <v>52</v>
      </c>
      <c r="O60" s="62">
        <f t="shared" si="19"/>
        <v>47</v>
      </c>
      <c r="P60" s="62">
        <f t="shared" si="20"/>
        <v>42</v>
      </c>
      <c r="Q60" s="62">
        <f t="shared" si="21"/>
        <v>37</v>
      </c>
      <c r="R60" s="62">
        <f t="shared" si="22"/>
        <v>32</v>
      </c>
      <c r="S60" s="62">
        <f t="shared" si="23"/>
        <v>26</v>
      </c>
    </row>
    <row r="61" spans="1:19" x14ac:dyDescent="0.2">
      <c r="A61" s="116"/>
      <c r="B61" s="117"/>
      <c r="C61" s="118"/>
      <c r="D61" s="19">
        <v>5135</v>
      </c>
      <c r="E61" s="7" t="s">
        <v>619</v>
      </c>
      <c r="F61" s="7"/>
      <c r="G61" s="10" t="s">
        <v>618</v>
      </c>
      <c r="H61" s="59">
        <v>70</v>
      </c>
      <c r="I61" s="58">
        <f t="shared" si="14"/>
        <v>63</v>
      </c>
      <c r="J61" s="58">
        <f t="shared" si="15"/>
        <v>56</v>
      </c>
      <c r="K61" s="58">
        <f t="shared" si="16"/>
        <v>49</v>
      </c>
      <c r="L61" s="58">
        <f t="shared" si="17"/>
        <v>42</v>
      </c>
      <c r="M61" s="58">
        <f t="shared" si="18"/>
        <v>35</v>
      </c>
      <c r="N61" s="63">
        <f>H61</f>
        <v>70</v>
      </c>
      <c r="O61" s="62">
        <f t="shared" ref="O61" si="24">ROUNDUP(N61*0.9,0)</f>
        <v>63</v>
      </c>
      <c r="P61" s="62">
        <f t="shared" ref="P61" si="25">ROUNDUP(N61*0.8,0)</f>
        <v>56</v>
      </c>
      <c r="Q61" s="62">
        <f t="shared" ref="Q61" si="26">ROUNDUP(N61*0.7,0)</f>
        <v>49</v>
      </c>
      <c r="R61" s="62">
        <f t="shared" ref="R61" si="27">ROUNDUP(N61*0.6,0)</f>
        <v>42</v>
      </c>
      <c r="S61" s="62">
        <f t="shared" ref="S61" si="28">ROUNDUP(N61*0.5,0)</f>
        <v>35</v>
      </c>
    </row>
    <row r="62" spans="1:19" x14ac:dyDescent="0.2">
      <c r="A62" s="116"/>
      <c r="B62" s="117"/>
      <c r="C62" s="118"/>
      <c r="D62" s="19">
        <v>5162</v>
      </c>
      <c r="E62" s="7" t="s">
        <v>319</v>
      </c>
      <c r="F62" s="7"/>
      <c r="G62" s="10" t="s">
        <v>320</v>
      </c>
      <c r="H62" s="59">
        <v>42</v>
      </c>
      <c r="I62" s="58">
        <f t="shared" si="14"/>
        <v>38</v>
      </c>
      <c r="J62" s="58">
        <f t="shared" si="15"/>
        <v>34</v>
      </c>
      <c r="K62" s="58">
        <f t="shared" si="16"/>
        <v>30</v>
      </c>
      <c r="L62" s="58">
        <f t="shared" si="17"/>
        <v>26</v>
      </c>
      <c r="M62" s="58">
        <f t="shared" si="18"/>
        <v>21</v>
      </c>
      <c r="N62" s="63">
        <v>50</v>
      </c>
      <c r="O62" s="62">
        <f t="shared" si="19"/>
        <v>45</v>
      </c>
      <c r="P62" s="62">
        <f t="shared" si="20"/>
        <v>40</v>
      </c>
      <c r="Q62" s="62">
        <f t="shared" si="21"/>
        <v>35</v>
      </c>
      <c r="R62" s="62">
        <f t="shared" si="22"/>
        <v>30</v>
      </c>
      <c r="S62" s="62">
        <f t="shared" si="23"/>
        <v>25</v>
      </c>
    </row>
    <row r="63" spans="1:19" x14ac:dyDescent="0.2">
      <c r="A63" s="116"/>
      <c r="B63" s="117"/>
      <c r="C63" s="118"/>
      <c r="D63" s="19">
        <v>5164</v>
      </c>
      <c r="E63" s="7" t="s">
        <v>321</v>
      </c>
      <c r="F63" s="7"/>
      <c r="G63" s="10" t="s">
        <v>322</v>
      </c>
      <c r="H63" s="59">
        <v>37</v>
      </c>
      <c r="I63" s="58">
        <f t="shared" si="14"/>
        <v>34</v>
      </c>
      <c r="J63" s="58">
        <f t="shared" si="15"/>
        <v>30</v>
      </c>
      <c r="K63" s="58">
        <f t="shared" si="16"/>
        <v>26</v>
      </c>
      <c r="L63" s="58">
        <f t="shared" si="17"/>
        <v>23</v>
      </c>
      <c r="M63" s="58">
        <f t="shared" si="18"/>
        <v>19</v>
      </c>
      <c r="N63" s="63">
        <v>40</v>
      </c>
      <c r="O63" s="62">
        <f t="shared" si="19"/>
        <v>36</v>
      </c>
      <c r="P63" s="62">
        <f t="shared" si="20"/>
        <v>32</v>
      </c>
      <c r="Q63" s="62">
        <f t="shared" si="21"/>
        <v>28</v>
      </c>
      <c r="R63" s="62">
        <f t="shared" si="22"/>
        <v>24</v>
      </c>
      <c r="S63" s="62">
        <f t="shared" si="23"/>
        <v>20</v>
      </c>
    </row>
    <row r="64" spans="1:19" x14ac:dyDescent="0.2">
      <c r="A64" s="116"/>
      <c r="B64" s="117"/>
      <c r="C64" s="118"/>
      <c r="D64" s="84">
        <v>5536</v>
      </c>
      <c r="E64" s="7" t="s">
        <v>649</v>
      </c>
      <c r="F64" s="7"/>
      <c r="G64" s="10" t="s">
        <v>624</v>
      </c>
      <c r="H64" s="59">
        <v>80</v>
      </c>
      <c r="I64" s="59">
        <f t="shared" si="14"/>
        <v>72</v>
      </c>
      <c r="J64" s="59">
        <f t="shared" si="15"/>
        <v>64</v>
      </c>
      <c r="K64" s="59">
        <f t="shared" si="16"/>
        <v>56</v>
      </c>
      <c r="L64" s="59">
        <f t="shared" si="17"/>
        <v>48</v>
      </c>
      <c r="M64" s="59">
        <f t="shared" si="18"/>
        <v>40</v>
      </c>
      <c r="N64" s="63">
        <f>H64</f>
        <v>80</v>
      </c>
      <c r="O64" s="62">
        <f t="shared" ref="O64" si="29">ROUNDUP(N64*0.9,0)</f>
        <v>72</v>
      </c>
      <c r="P64" s="62">
        <f t="shared" ref="P64" si="30">ROUNDUP(N64*0.8,0)</f>
        <v>64</v>
      </c>
      <c r="Q64" s="62">
        <f t="shared" ref="Q64" si="31">ROUNDUP(N64*0.7,0)</f>
        <v>56</v>
      </c>
      <c r="R64" s="62">
        <f t="shared" ref="R64" si="32">ROUNDUP(N64*0.6,0)</f>
        <v>48</v>
      </c>
      <c r="S64" s="62">
        <f t="shared" ref="S64" si="33">ROUNDUP(N64*0.5,0)</f>
        <v>40</v>
      </c>
    </row>
    <row r="65" spans="1:19" x14ac:dyDescent="0.2">
      <c r="A65" s="116"/>
      <c r="B65" s="117"/>
      <c r="C65" s="118"/>
      <c r="D65" s="19">
        <v>5135</v>
      </c>
      <c r="E65" s="7" t="s">
        <v>620</v>
      </c>
      <c r="F65" s="7"/>
      <c r="G65" s="10" t="s">
        <v>621</v>
      </c>
      <c r="H65" s="59">
        <v>73</v>
      </c>
      <c r="I65" s="59">
        <f t="shared" ref="I65" si="34">ROUNDUP(H65*0.9,0)</f>
        <v>66</v>
      </c>
      <c r="J65" s="59">
        <f t="shared" ref="J65" si="35">ROUNDUP(H65*0.8,0)</f>
        <v>59</v>
      </c>
      <c r="K65" s="59">
        <f t="shared" ref="K65" si="36">ROUNDUP(H65*0.7,0)</f>
        <v>52</v>
      </c>
      <c r="L65" s="59">
        <f t="shared" ref="L65" si="37">ROUNDUP(H65*0.6,0)</f>
        <v>44</v>
      </c>
      <c r="M65" s="59">
        <f t="shared" ref="M65" si="38">ROUNDUP(H65*0.5,0)</f>
        <v>37</v>
      </c>
      <c r="N65" s="63">
        <f>H65</f>
        <v>73</v>
      </c>
      <c r="O65" s="62">
        <f t="shared" ref="O65" si="39">ROUNDUP(N65*0.9,0)</f>
        <v>66</v>
      </c>
      <c r="P65" s="62">
        <f t="shared" ref="P65" si="40">ROUNDUP(N65*0.8,0)</f>
        <v>59</v>
      </c>
      <c r="Q65" s="62">
        <f t="shared" ref="Q65" si="41">ROUNDUP(N65*0.7,0)</f>
        <v>52</v>
      </c>
      <c r="R65" s="62">
        <f t="shared" ref="R65" si="42">ROUNDUP(N65*0.6,0)</f>
        <v>44</v>
      </c>
      <c r="S65" s="62">
        <f t="shared" ref="S65" si="43">ROUNDUP(N65*0.5,0)</f>
        <v>37</v>
      </c>
    </row>
    <row r="66" spans="1:19" x14ac:dyDescent="0.2">
      <c r="A66" s="116"/>
      <c r="B66" s="117"/>
      <c r="C66" s="118"/>
      <c r="D66" s="19">
        <v>5429</v>
      </c>
      <c r="E66" s="7" t="s">
        <v>650</v>
      </c>
      <c r="F66" s="7"/>
      <c r="G66" s="10" t="s">
        <v>323</v>
      </c>
      <c r="H66" s="59">
        <v>35</v>
      </c>
      <c r="I66" s="59">
        <f t="shared" si="14"/>
        <v>32</v>
      </c>
      <c r="J66" s="59">
        <f t="shared" si="15"/>
        <v>28</v>
      </c>
      <c r="K66" s="59">
        <f t="shared" si="16"/>
        <v>25</v>
      </c>
      <c r="L66" s="59">
        <f t="shared" si="17"/>
        <v>21</v>
      </c>
      <c r="M66" s="59">
        <f t="shared" si="18"/>
        <v>18</v>
      </c>
      <c r="N66" s="63">
        <f>ROUNDDOWN(H66*1.3,0)</f>
        <v>45</v>
      </c>
      <c r="O66" s="62">
        <f t="shared" si="19"/>
        <v>41</v>
      </c>
      <c r="P66" s="62">
        <f t="shared" si="20"/>
        <v>36</v>
      </c>
      <c r="Q66" s="62">
        <f t="shared" si="21"/>
        <v>32</v>
      </c>
      <c r="R66" s="62">
        <f t="shared" si="22"/>
        <v>27</v>
      </c>
      <c r="S66" s="62">
        <f t="shared" si="23"/>
        <v>23</v>
      </c>
    </row>
    <row r="67" spans="1:19" x14ac:dyDescent="0.2">
      <c r="A67" s="116"/>
      <c r="B67" s="117"/>
      <c r="C67" s="118"/>
      <c r="D67" s="19">
        <v>5166</v>
      </c>
      <c r="E67" s="7" t="s">
        <v>651</v>
      </c>
      <c r="F67" s="7"/>
      <c r="G67" s="10" t="s">
        <v>324</v>
      </c>
      <c r="H67" s="59">
        <v>35</v>
      </c>
      <c r="I67" s="59">
        <f t="shared" si="14"/>
        <v>32</v>
      </c>
      <c r="J67" s="59">
        <f t="shared" si="15"/>
        <v>28</v>
      </c>
      <c r="K67" s="59">
        <f t="shared" si="16"/>
        <v>25</v>
      </c>
      <c r="L67" s="59">
        <f t="shared" si="17"/>
        <v>21</v>
      </c>
      <c r="M67" s="59">
        <f t="shared" si="18"/>
        <v>18</v>
      </c>
      <c r="N67" s="63">
        <f>ROUNDDOWN(H67*1.3,0)</f>
        <v>45</v>
      </c>
      <c r="O67" s="62">
        <f t="shared" si="19"/>
        <v>41</v>
      </c>
      <c r="P67" s="62">
        <f t="shared" si="20"/>
        <v>36</v>
      </c>
      <c r="Q67" s="62">
        <f t="shared" si="21"/>
        <v>32</v>
      </c>
      <c r="R67" s="62">
        <f t="shared" si="22"/>
        <v>27</v>
      </c>
      <c r="S67" s="62">
        <f t="shared" si="23"/>
        <v>23</v>
      </c>
    </row>
    <row r="68" spans="1:19" x14ac:dyDescent="0.2">
      <c r="A68" s="116"/>
      <c r="B68" s="117"/>
      <c r="C68" s="118"/>
      <c r="D68" s="19">
        <v>5405</v>
      </c>
      <c r="E68" s="7" t="s">
        <v>325</v>
      </c>
      <c r="F68" s="7"/>
      <c r="G68" s="10" t="s">
        <v>326</v>
      </c>
      <c r="H68" s="59">
        <v>43</v>
      </c>
      <c r="I68" s="59">
        <f t="shared" si="14"/>
        <v>39</v>
      </c>
      <c r="J68" s="59">
        <f t="shared" si="15"/>
        <v>35</v>
      </c>
      <c r="K68" s="59">
        <f t="shared" si="16"/>
        <v>31</v>
      </c>
      <c r="L68" s="59">
        <f t="shared" si="17"/>
        <v>26</v>
      </c>
      <c r="M68" s="59">
        <f t="shared" si="18"/>
        <v>22</v>
      </c>
      <c r="N68" s="63">
        <f>ROUNDDOWN(H68*1.3,0)</f>
        <v>55</v>
      </c>
      <c r="O68" s="62">
        <f t="shared" si="19"/>
        <v>50</v>
      </c>
      <c r="P68" s="62">
        <f t="shared" si="20"/>
        <v>44</v>
      </c>
      <c r="Q68" s="62">
        <f t="shared" si="21"/>
        <v>39</v>
      </c>
      <c r="R68" s="62">
        <f t="shared" si="22"/>
        <v>33</v>
      </c>
      <c r="S68" s="62">
        <f t="shared" si="23"/>
        <v>28</v>
      </c>
    </row>
    <row r="69" spans="1:19" x14ac:dyDescent="0.2">
      <c r="A69" s="116"/>
      <c r="B69" s="117"/>
      <c r="C69" s="118"/>
      <c r="D69" s="19">
        <v>5184</v>
      </c>
      <c r="E69" s="7" t="s">
        <v>327</v>
      </c>
      <c r="F69" s="7"/>
      <c r="G69" s="10" t="s">
        <v>328</v>
      </c>
      <c r="H69" s="59">
        <v>43</v>
      </c>
      <c r="I69" s="59">
        <f t="shared" si="14"/>
        <v>39</v>
      </c>
      <c r="J69" s="59">
        <f t="shared" si="15"/>
        <v>35</v>
      </c>
      <c r="K69" s="59">
        <f t="shared" si="16"/>
        <v>31</v>
      </c>
      <c r="L69" s="59">
        <f t="shared" si="17"/>
        <v>26</v>
      </c>
      <c r="M69" s="59">
        <f t="shared" si="18"/>
        <v>22</v>
      </c>
      <c r="N69" s="63">
        <v>60</v>
      </c>
      <c r="O69" s="62">
        <f t="shared" si="19"/>
        <v>54</v>
      </c>
      <c r="P69" s="62">
        <f t="shared" si="20"/>
        <v>48</v>
      </c>
      <c r="Q69" s="62">
        <f t="shared" si="21"/>
        <v>42</v>
      </c>
      <c r="R69" s="62">
        <f t="shared" si="22"/>
        <v>36</v>
      </c>
      <c r="S69" s="62">
        <f t="shared" si="23"/>
        <v>30</v>
      </c>
    </row>
    <row r="70" spans="1:19" x14ac:dyDescent="0.2">
      <c r="A70" s="116"/>
      <c r="B70" s="117"/>
      <c r="C70" s="118"/>
      <c r="D70" s="19">
        <v>5182</v>
      </c>
      <c r="E70" s="7" t="s">
        <v>329</v>
      </c>
      <c r="F70" s="7"/>
      <c r="G70" s="10" t="s">
        <v>330</v>
      </c>
      <c r="H70" s="59">
        <v>37</v>
      </c>
      <c r="I70" s="59">
        <f t="shared" si="14"/>
        <v>34</v>
      </c>
      <c r="J70" s="59">
        <f t="shared" si="15"/>
        <v>30</v>
      </c>
      <c r="K70" s="59">
        <f t="shared" si="16"/>
        <v>26</v>
      </c>
      <c r="L70" s="59">
        <f t="shared" si="17"/>
        <v>23</v>
      </c>
      <c r="M70" s="59">
        <f t="shared" si="18"/>
        <v>19</v>
      </c>
      <c r="N70" s="63">
        <v>50</v>
      </c>
      <c r="O70" s="62">
        <f t="shared" si="19"/>
        <v>45</v>
      </c>
      <c r="P70" s="62">
        <f t="shared" si="20"/>
        <v>40</v>
      </c>
      <c r="Q70" s="62">
        <f t="shared" si="21"/>
        <v>35</v>
      </c>
      <c r="R70" s="62">
        <f t="shared" si="22"/>
        <v>30</v>
      </c>
      <c r="S70" s="62">
        <f t="shared" si="23"/>
        <v>25</v>
      </c>
    </row>
    <row r="71" spans="1:19" x14ac:dyDescent="0.2">
      <c r="A71" s="116"/>
      <c r="B71" s="117"/>
      <c r="C71" s="118"/>
      <c r="D71" s="19">
        <v>5178</v>
      </c>
      <c r="E71" s="7" t="s">
        <v>331</v>
      </c>
      <c r="F71" s="7"/>
      <c r="G71" s="10" t="s">
        <v>332</v>
      </c>
      <c r="H71" s="59">
        <v>58</v>
      </c>
      <c r="I71" s="59">
        <f t="shared" si="14"/>
        <v>53</v>
      </c>
      <c r="J71" s="59">
        <f t="shared" si="15"/>
        <v>47</v>
      </c>
      <c r="K71" s="59">
        <f t="shared" si="16"/>
        <v>41</v>
      </c>
      <c r="L71" s="59">
        <f t="shared" si="17"/>
        <v>35</v>
      </c>
      <c r="M71" s="59">
        <f t="shared" si="18"/>
        <v>29</v>
      </c>
      <c r="N71" s="63">
        <f>H71</f>
        <v>58</v>
      </c>
      <c r="O71" s="62">
        <f t="shared" si="19"/>
        <v>53</v>
      </c>
      <c r="P71" s="62">
        <f t="shared" si="20"/>
        <v>47</v>
      </c>
      <c r="Q71" s="62">
        <f t="shared" si="21"/>
        <v>41</v>
      </c>
      <c r="R71" s="62">
        <f t="shared" si="22"/>
        <v>35</v>
      </c>
      <c r="S71" s="62">
        <f t="shared" si="23"/>
        <v>29</v>
      </c>
    </row>
    <row r="72" spans="1:19" x14ac:dyDescent="0.2">
      <c r="A72" s="116"/>
      <c r="B72" s="117"/>
      <c r="C72" s="118"/>
      <c r="D72" s="84">
        <v>5135</v>
      </c>
      <c r="E72" s="7" t="s">
        <v>652</v>
      </c>
      <c r="F72" s="7"/>
      <c r="G72" s="10" t="s">
        <v>622</v>
      </c>
      <c r="H72" s="59">
        <v>73</v>
      </c>
      <c r="I72" s="59">
        <f t="shared" ref="I72" si="44">ROUNDUP(H72*0.9,0)</f>
        <v>66</v>
      </c>
      <c r="J72" s="59">
        <f t="shared" ref="J72" si="45">ROUNDUP(H72*0.8,0)</f>
        <v>59</v>
      </c>
      <c r="K72" s="59">
        <f t="shared" ref="K72" si="46">ROUNDUP(H72*0.7,0)</f>
        <v>52</v>
      </c>
      <c r="L72" s="59">
        <f t="shared" ref="L72" si="47">ROUNDUP(H72*0.6,0)</f>
        <v>44</v>
      </c>
      <c r="M72" s="59">
        <f t="shared" ref="M72" si="48">ROUNDUP(H72*0.5,0)</f>
        <v>37</v>
      </c>
      <c r="N72" s="63">
        <f>H72</f>
        <v>73</v>
      </c>
      <c r="O72" s="62">
        <f t="shared" ref="O72" si="49">ROUNDUP(N72*0.9,0)</f>
        <v>66</v>
      </c>
      <c r="P72" s="62">
        <f t="shared" ref="P72" si="50">ROUNDUP(N72*0.8,0)</f>
        <v>59</v>
      </c>
      <c r="Q72" s="62">
        <f t="shared" ref="Q72" si="51">ROUNDUP(N72*0.7,0)</f>
        <v>52</v>
      </c>
      <c r="R72" s="62">
        <f t="shared" ref="R72" si="52">ROUNDUP(N72*0.6,0)</f>
        <v>44</v>
      </c>
      <c r="S72" s="62">
        <f t="shared" ref="S72" si="53">ROUNDUP(N72*0.5,0)</f>
        <v>37</v>
      </c>
    </row>
    <row r="73" spans="1:19" x14ac:dyDescent="0.2">
      <c r="A73" s="116"/>
      <c r="B73" s="117"/>
      <c r="C73" s="118"/>
      <c r="D73" s="19">
        <v>5170</v>
      </c>
      <c r="E73" s="7" t="s">
        <v>333</v>
      </c>
      <c r="F73" s="7"/>
      <c r="G73" s="10" t="s">
        <v>334</v>
      </c>
      <c r="H73" s="58">
        <v>37</v>
      </c>
      <c r="I73" s="59">
        <f t="shared" si="14"/>
        <v>34</v>
      </c>
      <c r="J73" s="59">
        <f t="shared" si="15"/>
        <v>30</v>
      </c>
      <c r="K73" s="59">
        <f t="shared" si="16"/>
        <v>26</v>
      </c>
      <c r="L73" s="59">
        <f t="shared" si="17"/>
        <v>23</v>
      </c>
      <c r="M73" s="59">
        <f t="shared" si="18"/>
        <v>19</v>
      </c>
      <c r="N73" s="63">
        <v>40</v>
      </c>
      <c r="O73" s="62">
        <f t="shared" si="19"/>
        <v>36</v>
      </c>
      <c r="P73" s="62">
        <f t="shared" si="20"/>
        <v>32</v>
      </c>
      <c r="Q73" s="62">
        <f t="shared" si="21"/>
        <v>28</v>
      </c>
      <c r="R73" s="62">
        <f t="shared" si="22"/>
        <v>24</v>
      </c>
      <c r="S73" s="62">
        <f t="shared" si="23"/>
        <v>20</v>
      </c>
    </row>
    <row r="74" spans="1:19" x14ac:dyDescent="0.2">
      <c r="A74" s="89"/>
      <c r="B74" s="101"/>
      <c r="C74" s="93"/>
      <c r="D74" s="19">
        <v>5173</v>
      </c>
      <c r="E74" s="7" t="s">
        <v>335</v>
      </c>
      <c r="F74" s="7"/>
      <c r="G74" s="10" t="s">
        <v>336</v>
      </c>
      <c r="H74" s="58">
        <v>88</v>
      </c>
      <c r="I74" s="58">
        <f t="shared" si="14"/>
        <v>80</v>
      </c>
      <c r="J74" s="58">
        <f t="shared" si="15"/>
        <v>71</v>
      </c>
      <c r="K74" s="58">
        <f t="shared" si="16"/>
        <v>62</v>
      </c>
      <c r="L74" s="58">
        <f t="shared" si="17"/>
        <v>53</v>
      </c>
      <c r="M74" s="58">
        <f t="shared" si="18"/>
        <v>44</v>
      </c>
      <c r="N74" s="63">
        <f t="shared" ref="N74:N104" si="54">ROUNDDOWN(H74*1.3,0)</f>
        <v>114</v>
      </c>
      <c r="O74" s="62">
        <f t="shared" si="19"/>
        <v>103</v>
      </c>
      <c r="P74" s="62">
        <f t="shared" si="20"/>
        <v>92</v>
      </c>
      <c r="Q74" s="62">
        <f t="shared" si="21"/>
        <v>80</v>
      </c>
      <c r="R74" s="62">
        <f t="shared" si="22"/>
        <v>69</v>
      </c>
      <c r="S74" s="62">
        <f t="shared" si="23"/>
        <v>57</v>
      </c>
    </row>
    <row r="75" spans="1:19" outlineLevel="1" x14ac:dyDescent="0.2">
      <c r="A75" s="38" t="s">
        <v>337</v>
      </c>
      <c r="B75" s="86" t="s">
        <v>338</v>
      </c>
      <c r="C75" s="20" t="s">
        <v>339</v>
      </c>
      <c r="D75" s="84">
        <v>5216</v>
      </c>
      <c r="E75" s="7" t="s">
        <v>340</v>
      </c>
      <c r="F75" s="39"/>
      <c r="G75" s="11" t="s">
        <v>341</v>
      </c>
      <c r="H75" s="58">
        <v>500</v>
      </c>
      <c r="I75" s="58">
        <f t="shared" si="14"/>
        <v>450</v>
      </c>
      <c r="J75" s="58">
        <f t="shared" si="15"/>
        <v>400</v>
      </c>
      <c r="K75" s="58">
        <f t="shared" si="16"/>
        <v>350</v>
      </c>
      <c r="L75" s="58">
        <f t="shared" si="17"/>
        <v>300</v>
      </c>
      <c r="M75" s="58">
        <f t="shared" si="18"/>
        <v>250</v>
      </c>
      <c r="N75" s="62">
        <f t="shared" si="54"/>
        <v>650</v>
      </c>
      <c r="O75" s="62">
        <f t="shared" si="19"/>
        <v>585</v>
      </c>
      <c r="P75" s="62">
        <f t="shared" si="20"/>
        <v>520</v>
      </c>
      <c r="Q75" s="62">
        <f t="shared" si="21"/>
        <v>455</v>
      </c>
      <c r="R75" s="62">
        <f t="shared" si="22"/>
        <v>390</v>
      </c>
      <c r="S75" s="62">
        <f t="shared" si="23"/>
        <v>325</v>
      </c>
    </row>
    <row r="76" spans="1:19" outlineLevel="1" x14ac:dyDescent="0.2">
      <c r="A76" s="22" t="s">
        <v>342</v>
      </c>
      <c r="B76" s="70" t="s">
        <v>343</v>
      </c>
      <c r="C76" s="27" t="s">
        <v>344</v>
      </c>
      <c r="D76" s="19">
        <v>5217</v>
      </c>
      <c r="E76" s="7" t="s">
        <v>345</v>
      </c>
      <c r="F76" s="7"/>
      <c r="G76" s="10" t="s">
        <v>346</v>
      </c>
      <c r="H76" s="58">
        <v>450</v>
      </c>
      <c r="I76" s="58">
        <f t="shared" si="14"/>
        <v>405</v>
      </c>
      <c r="J76" s="58">
        <f t="shared" si="15"/>
        <v>360</v>
      </c>
      <c r="K76" s="58">
        <f t="shared" si="16"/>
        <v>315</v>
      </c>
      <c r="L76" s="58">
        <f t="shared" si="17"/>
        <v>270</v>
      </c>
      <c r="M76" s="58">
        <f t="shared" si="18"/>
        <v>225</v>
      </c>
      <c r="N76" s="62">
        <f t="shared" si="54"/>
        <v>585</v>
      </c>
      <c r="O76" s="62">
        <f t="shared" si="19"/>
        <v>527</v>
      </c>
      <c r="P76" s="62">
        <f t="shared" si="20"/>
        <v>468</v>
      </c>
      <c r="Q76" s="62">
        <f t="shared" si="21"/>
        <v>410</v>
      </c>
      <c r="R76" s="62">
        <f t="shared" si="22"/>
        <v>351</v>
      </c>
      <c r="S76" s="62">
        <f t="shared" si="23"/>
        <v>293</v>
      </c>
    </row>
    <row r="77" spans="1:19" outlineLevel="1" x14ac:dyDescent="0.2">
      <c r="A77" s="98" t="s">
        <v>347</v>
      </c>
      <c r="B77" s="90" t="s">
        <v>348</v>
      </c>
      <c r="C77" s="92" t="s">
        <v>349</v>
      </c>
      <c r="D77" s="19">
        <v>5219</v>
      </c>
      <c r="E77" s="7" t="s">
        <v>350</v>
      </c>
      <c r="F77" s="7"/>
      <c r="G77" s="10" t="s">
        <v>351</v>
      </c>
      <c r="H77" s="58">
        <v>53</v>
      </c>
      <c r="I77" s="58">
        <f t="shared" si="14"/>
        <v>48</v>
      </c>
      <c r="J77" s="58">
        <f t="shared" si="15"/>
        <v>43</v>
      </c>
      <c r="K77" s="58">
        <f t="shared" si="16"/>
        <v>38</v>
      </c>
      <c r="L77" s="58">
        <f t="shared" si="17"/>
        <v>32</v>
      </c>
      <c r="M77" s="58">
        <f t="shared" si="18"/>
        <v>27</v>
      </c>
      <c r="N77" s="62">
        <f t="shared" si="54"/>
        <v>68</v>
      </c>
      <c r="O77" s="62">
        <f t="shared" si="19"/>
        <v>62</v>
      </c>
      <c r="P77" s="62">
        <f t="shared" si="20"/>
        <v>55</v>
      </c>
      <c r="Q77" s="62">
        <f t="shared" si="21"/>
        <v>48</v>
      </c>
      <c r="R77" s="62">
        <f t="shared" si="22"/>
        <v>41</v>
      </c>
      <c r="S77" s="62">
        <f t="shared" si="23"/>
        <v>34</v>
      </c>
    </row>
    <row r="78" spans="1:19" outlineLevel="1" x14ac:dyDescent="0.2">
      <c r="A78" s="99"/>
      <c r="B78" s="91"/>
      <c r="C78" s="93"/>
      <c r="D78" s="19">
        <v>5220</v>
      </c>
      <c r="E78" s="7" t="s">
        <v>352</v>
      </c>
      <c r="F78" s="7"/>
      <c r="G78" s="10" t="s">
        <v>353</v>
      </c>
      <c r="H78" s="58">
        <v>53</v>
      </c>
      <c r="I78" s="58">
        <f t="shared" si="14"/>
        <v>48</v>
      </c>
      <c r="J78" s="58">
        <f t="shared" si="15"/>
        <v>43</v>
      </c>
      <c r="K78" s="58">
        <f t="shared" si="16"/>
        <v>38</v>
      </c>
      <c r="L78" s="58">
        <f t="shared" si="17"/>
        <v>32</v>
      </c>
      <c r="M78" s="58">
        <f t="shared" si="18"/>
        <v>27</v>
      </c>
      <c r="N78" s="62">
        <f t="shared" si="54"/>
        <v>68</v>
      </c>
      <c r="O78" s="62">
        <f t="shared" si="19"/>
        <v>62</v>
      </c>
      <c r="P78" s="62">
        <f t="shared" si="20"/>
        <v>55</v>
      </c>
      <c r="Q78" s="62">
        <f t="shared" si="21"/>
        <v>48</v>
      </c>
      <c r="R78" s="62">
        <f t="shared" si="22"/>
        <v>41</v>
      </c>
      <c r="S78" s="62">
        <f t="shared" si="23"/>
        <v>34</v>
      </c>
    </row>
    <row r="79" spans="1:19" outlineLevel="1" x14ac:dyDescent="0.2">
      <c r="A79" s="22" t="s">
        <v>354</v>
      </c>
      <c r="B79" s="85" t="s">
        <v>355</v>
      </c>
      <c r="C79" s="27" t="s">
        <v>356</v>
      </c>
      <c r="D79" s="19">
        <v>5218</v>
      </c>
      <c r="E79" s="7" t="s">
        <v>185</v>
      </c>
      <c r="F79" s="7"/>
      <c r="G79" s="10" t="s">
        <v>357</v>
      </c>
      <c r="H79" s="58">
        <v>67</v>
      </c>
      <c r="I79" s="58">
        <f t="shared" si="14"/>
        <v>61</v>
      </c>
      <c r="J79" s="58">
        <f t="shared" si="15"/>
        <v>54</v>
      </c>
      <c r="K79" s="58">
        <f t="shared" si="16"/>
        <v>47</v>
      </c>
      <c r="L79" s="58">
        <f t="shared" si="17"/>
        <v>41</v>
      </c>
      <c r="M79" s="58">
        <f t="shared" si="18"/>
        <v>34</v>
      </c>
      <c r="N79" s="62">
        <f t="shared" si="54"/>
        <v>87</v>
      </c>
      <c r="O79" s="62">
        <f t="shared" si="19"/>
        <v>79</v>
      </c>
      <c r="P79" s="62">
        <f t="shared" si="20"/>
        <v>70</v>
      </c>
      <c r="Q79" s="62">
        <f t="shared" si="21"/>
        <v>61</v>
      </c>
      <c r="R79" s="62">
        <f t="shared" si="22"/>
        <v>53</v>
      </c>
      <c r="S79" s="62">
        <f t="shared" si="23"/>
        <v>44</v>
      </c>
    </row>
    <row r="80" spans="1:19" outlineLevel="1" x14ac:dyDescent="0.2">
      <c r="A80" s="23" t="s">
        <v>358</v>
      </c>
      <c r="B80" s="85" t="s">
        <v>359</v>
      </c>
      <c r="C80" s="27" t="s">
        <v>360</v>
      </c>
      <c r="D80" s="19">
        <v>5232</v>
      </c>
      <c r="E80" s="7" t="s">
        <v>361</v>
      </c>
      <c r="F80" s="7"/>
      <c r="G80" s="10" t="s">
        <v>592</v>
      </c>
      <c r="H80" s="58">
        <v>252</v>
      </c>
      <c r="I80" s="58">
        <f t="shared" si="14"/>
        <v>227</v>
      </c>
      <c r="J80" s="58">
        <f t="shared" si="15"/>
        <v>202</v>
      </c>
      <c r="K80" s="58">
        <f t="shared" si="16"/>
        <v>177</v>
      </c>
      <c r="L80" s="58">
        <f t="shared" si="17"/>
        <v>152</v>
      </c>
      <c r="M80" s="58">
        <f t="shared" si="18"/>
        <v>126</v>
      </c>
      <c r="N80" s="62">
        <f t="shared" si="54"/>
        <v>327</v>
      </c>
      <c r="O80" s="62">
        <f t="shared" si="19"/>
        <v>295</v>
      </c>
      <c r="P80" s="62">
        <f t="shared" si="20"/>
        <v>262</v>
      </c>
      <c r="Q80" s="62">
        <f t="shared" si="21"/>
        <v>229</v>
      </c>
      <c r="R80" s="62">
        <f t="shared" si="22"/>
        <v>197</v>
      </c>
      <c r="S80" s="62">
        <f t="shared" si="23"/>
        <v>164</v>
      </c>
    </row>
    <row r="81" spans="1:19" outlineLevel="1" x14ac:dyDescent="0.2">
      <c r="A81" s="98" t="s">
        <v>362</v>
      </c>
      <c r="B81" s="90" t="s">
        <v>363</v>
      </c>
      <c r="C81" s="92" t="s">
        <v>364</v>
      </c>
      <c r="D81" s="19">
        <v>3003</v>
      </c>
      <c r="E81" s="7" t="s">
        <v>365</v>
      </c>
      <c r="F81" s="7"/>
      <c r="G81" s="10" t="s">
        <v>366</v>
      </c>
      <c r="H81" s="58">
        <v>130</v>
      </c>
      <c r="I81" s="58">
        <f t="shared" si="14"/>
        <v>117</v>
      </c>
      <c r="J81" s="58">
        <f t="shared" si="15"/>
        <v>104</v>
      </c>
      <c r="K81" s="58">
        <f t="shared" si="16"/>
        <v>91</v>
      </c>
      <c r="L81" s="58">
        <f t="shared" si="17"/>
        <v>78</v>
      </c>
      <c r="M81" s="58">
        <f t="shared" si="18"/>
        <v>65</v>
      </c>
      <c r="N81" s="62">
        <f t="shared" si="54"/>
        <v>169</v>
      </c>
      <c r="O81" s="62">
        <f t="shared" si="19"/>
        <v>153</v>
      </c>
      <c r="P81" s="62">
        <f t="shared" si="20"/>
        <v>136</v>
      </c>
      <c r="Q81" s="62">
        <f t="shared" si="21"/>
        <v>119</v>
      </c>
      <c r="R81" s="62">
        <f t="shared" si="22"/>
        <v>102</v>
      </c>
      <c r="S81" s="62">
        <f t="shared" si="23"/>
        <v>85</v>
      </c>
    </row>
    <row r="82" spans="1:19" outlineLevel="1" x14ac:dyDescent="0.2">
      <c r="A82" s="99"/>
      <c r="B82" s="91"/>
      <c r="C82" s="93"/>
      <c r="D82" s="19">
        <v>3002</v>
      </c>
      <c r="E82" s="7" t="s">
        <v>367</v>
      </c>
      <c r="F82" s="7"/>
      <c r="G82" s="10" t="s">
        <v>368</v>
      </c>
      <c r="H82" s="58">
        <v>85</v>
      </c>
      <c r="I82" s="58">
        <f t="shared" si="14"/>
        <v>77</v>
      </c>
      <c r="J82" s="58">
        <f t="shared" si="15"/>
        <v>68</v>
      </c>
      <c r="K82" s="58">
        <f t="shared" si="16"/>
        <v>60</v>
      </c>
      <c r="L82" s="58">
        <f t="shared" si="17"/>
        <v>51</v>
      </c>
      <c r="M82" s="58">
        <f t="shared" si="18"/>
        <v>43</v>
      </c>
      <c r="N82" s="62">
        <f t="shared" si="54"/>
        <v>110</v>
      </c>
      <c r="O82" s="62">
        <f t="shared" si="19"/>
        <v>99</v>
      </c>
      <c r="P82" s="62">
        <f t="shared" si="20"/>
        <v>88</v>
      </c>
      <c r="Q82" s="62">
        <f t="shared" si="21"/>
        <v>77</v>
      </c>
      <c r="R82" s="62">
        <f t="shared" si="22"/>
        <v>66</v>
      </c>
      <c r="S82" s="62">
        <f t="shared" si="23"/>
        <v>55</v>
      </c>
    </row>
    <row r="83" spans="1:19" outlineLevel="1" x14ac:dyDescent="0.2">
      <c r="A83" s="13" t="s">
        <v>369</v>
      </c>
      <c r="B83" s="80" t="s">
        <v>370</v>
      </c>
      <c r="C83" s="18" t="s">
        <v>371</v>
      </c>
      <c r="D83" s="19">
        <v>4061</v>
      </c>
      <c r="E83" s="7" t="s">
        <v>372</v>
      </c>
      <c r="F83" s="7"/>
      <c r="G83" s="10" t="s">
        <v>373</v>
      </c>
      <c r="H83" s="58">
        <v>45</v>
      </c>
      <c r="I83" s="58">
        <f t="shared" si="14"/>
        <v>41</v>
      </c>
      <c r="J83" s="58">
        <f t="shared" si="15"/>
        <v>36</v>
      </c>
      <c r="K83" s="58">
        <f t="shared" si="16"/>
        <v>32</v>
      </c>
      <c r="L83" s="58">
        <f t="shared" si="17"/>
        <v>27</v>
      </c>
      <c r="M83" s="58">
        <f t="shared" si="18"/>
        <v>23</v>
      </c>
      <c r="N83" s="62">
        <f t="shared" si="54"/>
        <v>58</v>
      </c>
      <c r="O83" s="62">
        <f t="shared" si="19"/>
        <v>53</v>
      </c>
      <c r="P83" s="62">
        <f t="shared" si="20"/>
        <v>47</v>
      </c>
      <c r="Q83" s="62">
        <f t="shared" si="21"/>
        <v>41</v>
      </c>
      <c r="R83" s="62">
        <f t="shared" si="22"/>
        <v>35</v>
      </c>
      <c r="S83" s="62">
        <f t="shared" si="23"/>
        <v>29</v>
      </c>
    </row>
    <row r="84" spans="1:19" outlineLevel="1" x14ac:dyDescent="0.2">
      <c r="A84" s="98" t="s">
        <v>374</v>
      </c>
      <c r="B84" s="100" t="s">
        <v>375</v>
      </c>
      <c r="C84" s="92" t="s">
        <v>376</v>
      </c>
      <c r="D84" s="84">
        <v>4060</v>
      </c>
      <c r="E84" s="7" t="s">
        <v>377</v>
      </c>
      <c r="F84" s="7"/>
      <c r="G84" s="10" t="s">
        <v>378</v>
      </c>
      <c r="H84" s="58">
        <v>21</v>
      </c>
      <c r="I84" s="58">
        <f t="shared" si="14"/>
        <v>19</v>
      </c>
      <c r="J84" s="58">
        <f t="shared" si="15"/>
        <v>17</v>
      </c>
      <c r="K84" s="58">
        <f t="shared" si="16"/>
        <v>15</v>
      </c>
      <c r="L84" s="58">
        <f t="shared" si="17"/>
        <v>13</v>
      </c>
      <c r="M84" s="58">
        <f t="shared" si="18"/>
        <v>11</v>
      </c>
      <c r="N84" s="62">
        <f t="shared" si="54"/>
        <v>27</v>
      </c>
      <c r="O84" s="62">
        <f t="shared" si="19"/>
        <v>25</v>
      </c>
      <c r="P84" s="62">
        <f t="shared" si="20"/>
        <v>22</v>
      </c>
      <c r="Q84" s="62">
        <f t="shared" si="21"/>
        <v>19</v>
      </c>
      <c r="R84" s="62">
        <f t="shared" si="22"/>
        <v>17</v>
      </c>
      <c r="S84" s="62">
        <f t="shared" si="23"/>
        <v>14</v>
      </c>
    </row>
    <row r="85" spans="1:19" outlineLevel="1" x14ac:dyDescent="0.2">
      <c r="A85" s="122"/>
      <c r="B85" s="117"/>
      <c r="C85" s="118"/>
      <c r="D85" s="84">
        <v>4062</v>
      </c>
      <c r="E85" s="7" t="s">
        <v>379</v>
      </c>
      <c r="F85" s="7"/>
      <c r="G85" s="10" t="s">
        <v>380</v>
      </c>
      <c r="H85" s="58">
        <v>37</v>
      </c>
      <c r="I85" s="58">
        <f t="shared" si="14"/>
        <v>34</v>
      </c>
      <c r="J85" s="58">
        <f t="shared" si="15"/>
        <v>30</v>
      </c>
      <c r="K85" s="58">
        <f t="shared" si="16"/>
        <v>26</v>
      </c>
      <c r="L85" s="58">
        <f t="shared" si="17"/>
        <v>23</v>
      </c>
      <c r="M85" s="58">
        <f t="shared" si="18"/>
        <v>19</v>
      </c>
      <c r="N85" s="62">
        <f t="shared" si="54"/>
        <v>48</v>
      </c>
      <c r="O85" s="62">
        <f t="shared" si="19"/>
        <v>44</v>
      </c>
      <c r="P85" s="62">
        <f t="shared" si="20"/>
        <v>39</v>
      </c>
      <c r="Q85" s="62">
        <f t="shared" si="21"/>
        <v>34</v>
      </c>
      <c r="R85" s="62">
        <f t="shared" si="22"/>
        <v>29</v>
      </c>
      <c r="S85" s="62">
        <f t="shared" si="23"/>
        <v>24</v>
      </c>
    </row>
    <row r="86" spans="1:19" outlineLevel="1" x14ac:dyDescent="0.2">
      <c r="A86" s="99"/>
      <c r="B86" s="101"/>
      <c r="C86" s="93"/>
      <c r="D86" s="19">
        <v>4122</v>
      </c>
      <c r="E86" s="7" t="s">
        <v>381</v>
      </c>
      <c r="F86" s="7"/>
      <c r="G86" s="10" t="s">
        <v>382</v>
      </c>
      <c r="H86" s="58">
        <v>62</v>
      </c>
      <c r="I86" s="58">
        <f t="shared" si="14"/>
        <v>56</v>
      </c>
      <c r="J86" s="58">
        <f t="shared" si="15"/>
        <v>50</v>
      </c>
      <c r="K86" s="58">
        <f t="shared" si="16"/>
        <v>44</v>
      </c>
      <c r="L86" s="58">
        <f t="shared" si="17"/>
        <v>38</v>
      </c>
      <c r="M86" s="58">
        <f t="shared" si="18"/>
        <v>31</v>
      </c>
      <c r="N86" s="62">
        <f t="shared" si="54"/>
        <v>80</v>
      </c>
      <c r="O86" s="62">
        <f t="shared" si="19"/>
        <v>72</v>
      </c>
      <c r="P86" s="62">
        <f t="shared" si="20"/>
        <v>64</v>
      </c>
      <c r="Q86" s="62">
        <f t="shared" si="21"/>
        <v>56</v>
      </c>
      <c r="R86" s="62">
        <f t="shared" si="22"/>
        <v>48</v>
      </c>
      <c r="S86" s="62">
        <f t="shared" si="23"/>
        <v>40</v>
      </c>
    </row>
    <row r="87" spans="1:19" outlineLevel="1" x14ac:dyDescent="0.2">
      <c r="A87" s="88" t="s">
        <v>383</v>
      </c>
      <c r="B87" s="100" t="s">
        <v>384</v>
      </c>
      <c r="C87" s="92" t="s">
        <v>385</v>
      </c>
      <c r="D87" s="19">
        <v>5248</v>
      </c>
      <c r="E87" s="7" t="s">
        <v>386</v>
      </c>
      <c r="F87" s="7"/>
      <c r="G87" s="10" t="s">
        <v>387</v>
      </c>
      <c r="H87" s="58">
        <v>71</v>
      </c>
      <c r="I87" s="58">
        <f t="shared" si="14"/>
        <v>64</v>
      </c>
      <c r="J87" s="58">
        <f t="shared" si="15"/>
        <v>57</v>
      </c>
      <c r="K87" s="58">
        <f t="shared" si="16"/>
        <v>50</v>
      </c>
      <c r="L87" s="58">
        <f t="shared" si="17"/>
        <v>43</v>
      </c>
      <c r="M87" s="58">
        <f t="shared" si="18"/>
        <v>36</v>
      </c>
      <c r="N87" s="62">
        <f t="shared" si="54"/>
        <v>92</v>
      </c>
      <c r="O87" s="62">
        <f t="shared" si="19"/>
        <v>83</v>
      </c>
      <c r="P87" s="62">
        <f t="shared" si="20"/>
        <v>74</v>
      </c>
      <c r="Q87" s="62">
        <f t="shared" si="21"/>
        <v>65</v>
      </c>
      <c r="R87" s="62">
        <f t="shared" si="22"/>
        <v>56</v>
      </c>
      <c r="S87" s="62">
        <f t="shared" si="23"/>
        <v>46</v>
      </c>
    </row>
    <row r="88" spans="1:19" outlineLevel="1" x14ac:dyDescent="0.2">
      <c r="A88" s="116"/>
      <c r="B88" s="117"/>
      <c r="C88" s="118"/>
      <c r="D88" s="19">
        <v>5254</v>
      </c>
      <c r="E88" s="7" t="s">
        <v>388</v>
      </c>
      <c r="F88" s="7"/>
      <c r="G88" s="10" t="s">
        <v>389</v>
      </c>
      <c r="H88" s="58">
        <v>59</v>
      </c>
      <c r="I88" s="58">
        <f t="shared" si="14"/>
        <v>54</v>
      </c>
      <c r="J88" s="58">
        <f t="shared" si="15"/>
        <v>48</v>
      </c>
      <c r="K88" s="58">
        <f t="shared" si="16"/>
        <v>42</v>
      </c>
      <c r="L88" s="58">
        <f t="shared" si="17"/>
        <v>36</v>
      </c>
      <c r="M88" s="58">
        <f t="shared" si="18"/>
        <v>30</v>
      </c>
      <c r="N88" s="62">
        <f t="shared" si="54"/>
        <v>76</v>
      </c>
      <c r="O88" s="62">
        <f t="shared" si="19"/>
        <v>69</v>
      </c>
      <c r="P88" s="62">
        <f t="shared" si="20"/>
        <v>61</v>
      </c>
      <c r="Q88" s="62">
        <f t="shared" si="21"/>
        <v>54</v>
      </c>
      <c r="R88" s="62">
        <f t="shared" si="22"/>
        <v>46</v>
      </c>
      <c r="S88" s="62">
        <f t="shared" si="23"/>
        <v>38</v>
      </c>
    </row>
    <row r="89" spans="1:19" outlineLevel="1" x14ac:dyDescent="0.2">
      <c r="A89" s="116"/>
      <c r="B89" s="117"/>
      <c r="C89" s="118"/>
      <c r="D89" s="19">
        <v>5256</v>
      </c>
      <c r="E89" s="7" t="s">
        <v>390</v>
      </c>
      <c r="F89" s="7"/>
      <c r="G89" s="10" t="s">
        <v>391</v>
      </c>
      <c r="H89" s="58">
        <v>57</v>
      </c>
      <c r="I89" s="58">
        <f t="shared" si="14"/>
        <v>52</v>
      </c>
      <c r="J89" s="58">
        <f t="shared" si="15"/>
        <v>46</v>
      </c>
      <c r="K89" s="58">
        <f t="shared" si="16"/>
        <v>40</v>
      </c>
      <c r="L89" s="58">
        <f t="shared" si="17"/>
        <v>35</v>
      </c>
      <c r="M89" s="58">
        <f t="shared" si="18"/>
        <v>29</v>
      </c>
      <c r="N89" s="62">
        <f t="shared" si="54"/>
        <v>74</v>
      </c>
      <c r="O89" s="62">
        <f t="shared" si="19"/>
        <v>67</v>
      </c>
      <c r="P89" s="62">
        <f t="shared" si="20"/>
        <v>60</v>
      </c>
      <c r="Q89" s="62">
        <f t="shared" si="21"/>
        <v>52</v>
      </c>
      <c r="R89" s="62">
        <f t="shared" si="22"/>
        <v>45</v>
      </c>
      <c r="S89" s="62">
        <f t="shared" si="23"/>
        <v>37</v>
      </c>
    </row>
    <row r="90" spans="1:19" outlineLevel="1" x14ac:dyDescent="0.2">
      <c r="A90" s="116"/>
      <c r="B90" s="117"/>
      <c r="C90" s="118"/>
      <c r="D90" s="19">
        <v>5272</v>
      </c>
      <c r="E90" s="7" t="s">
        <v>392</v>
      </c>
      <c r="F90" s="7"/>
      <c r="G90" s="10" t="s">
        <v>393</v>
      </c>
      <c r="H90" s="58">
        <v>50</v>
      </c>
      <c r="I90" s="58">
        <f t="shared" si="14"/>
        <v>45</v>
      </c>
      <c r="J90" s="58">
        <f t="shared" si="15"/>
        <v>40</v>
      </c>
      <c r="K90" s="58">
        <f t="shared" si="16"/>
        <v>35</v>
      </c>
      <c r="L90" s="58">
        <f t="shared" si="17"/>
        <v>30</v>
      </c>
      <c r="M90" s="58">
        <f t="shared" si="18"/>
        <v>25</v>
      </c>
      <c r="N90" s="62">
        <f t="shared" si="54"/>
        <v>65</v>
      </c>
      <c r="O90" s="62">
        <f t="shared" si="19"/>
        <v>59</v>
      </c>
      <c r="P90" s="62">
        <f t="shared" si="20"/>
        <v>52</v>
      </c>
      <c r="Q90" s="62">
        <f t="shared" si="21"/>
        <v>46</v>
      </c>
      <c r="R90" s="62">
        <f t="shared" si="22"/>
        <v>39</v>
      </c>
      <c r="S90" s="62">
        <f t="shared" si="23"/>
        <v>33</v>
      </c>
    </row>
    <row r="91" spans="1:19" outlineLevel="1" x14ac:dyDescent="0.2">
      <c r="A91" s="89"/>
      <c r="B91" s="101"/>
      <c r="C91" s="93"/>
      <c r="D91" s="19">
        <v>5260</v>
      </c>
      <c r="E91" s="7" t="s">
        <v>350</v>
      </c>
      <c r="F91" s="7"/>
      <c r="G91" s="10" t="s">
        <v>593</v>
      </c>
      <c r="H91" s="58">
        <v>58</v>
      </c>
      <c r="I91" s="58">
        <f t="shared" si="14"/>
        <v>53</v>
      </c>
      <c r="J91" s="58">
        <f t="shared" si="15"/>
        <v>47</v>
      </c>
      <c r="K91" s="58">
        <f t="shared" si="16"/>
        <v>41</v>
      </c>
      <c r="L91" s="58">
        <f t="shared" si="17"/>
        <v>35</v>
      </c>
      <c r="M91" s="58">
        <f t="shared" si="18"/>
        <v>29</v>
      </c>
      <c r="N91" s="62">
        <f t="shared" si="54"/>
        <v>75</v>
      </c>
      <c r="O91" s="62">
        <f t="shared" si="19"/>
        <v>68</v>
      </c>
      <c r="P91" s="62">
        <f t="shared" si="20"/>
        <v>60</v>
      </c>
      <c r="Q91" s="62">
        <f t="shared" si="21"/>
        <v>53</v>
      </c>
      <c r="R91" s="62">
        <f t="shared" si="22"/>
        <v>45</v>
      </c>
      <c r="S91" s="62">
        <f t="shared" si="23"/>
        <v>38</v>
      </c>
    </row>
    <row r="92" spans="1:19" outlineLevel="1" x14ac:dyDescent="0.2">
      <c r="A92" s="98" t="s">
        <v>394</v>
      </c>
      <c r="B92" s="100" t="s">
        <v>395</v>
      </c>
      <c r="C92" s="92" t="s">
        <v>396</v>
      </c>
      <c r="D92" s="19">
        <v>5269</v>
      </c>
      <c r="E92" s="7" t="s">
        <v>397</v>
      </c>
      <c r="F92" s="7"/>
      <c r="G92" s="10" t="s">
        <v>398</v>
      </c>
      <c r="H92" s="58">
        <v>56</v>
      </c>
      <c r="I92" s="58">
        <f t="shared" si="14"/>
        <v>51</v>
      </c>
      <c r="J92" s="58">
        <f t="shared" si="15"/>
        <v>45</v>
      </c>
      <c r="K92" s="58">
        <f t="shared" si="16"/>
        <v>40</v>
      </c>
      <c r="L92" s="58">
        <f t="shared" si="17"/>
        <v>34</v>
      </c>
      <c r="M92" s="58">
        <f t="shared" si="18"/>
        <v>28</v>
      </c>
      <c r="N92" s="62">
        <f t="shared" si="54"/>
        <v>72</v>
      </c>
      <c r="O92" s="62">
        <f t="shared" si="19"/>
        <v>65</v>
      </c>
      <c r="P92" s="62">
        <f t="shared" si="20"/>
        <v>58</v>
      </c>
      <c r="Q92" s="62">
        <f t="shared" si="21"/>
        <v>51</v>
      </c>
      <c r="R92" s="62">
        <f t="shared" si="22"/>
        <v>44</v>
      </c>
      <c r="S92" s="62">
        <f t="shared" si="23"/>
        <v>36</v>
      </c>
    </row>
    <row r="93" spans="1:19" outlineLevel="1" x14ac:dyDescent="0.2">
      <c r="A93" s="99"/>
      <c r="B93" s="101"/>
      <c r="C93" s="93"/>
      <c r="D93" s="19">
        <v>5275</v>
      </c>
      <c r="E93" s="7" t="s">
        <v>644</v>
      </c>
      <c r="F93" s="7"/>
      <c r="G93" s="10" t="s">
        <v>594</v>
      </c>
      <c r="H93" s="58">
        <v>62</v>
      </c>
      <c r="I93" s="58">
        <f t="shared" si="14"/>
        <v>56</v>
      </c>
      <c r="J93" s="58">
        <f t="shared" si="15"/>
        <v>50</v>
      </c>
      <c r="K93" s="58">
        <f t="shared" si="16"/>
        <v>44</v>
      </c>
      <c r="L93" s="58">
        <f t="shared" si="17"/>
        <v>38</v>
      </c>
      <c r="M93" s="58">
        <f t="shared" si="18"/>
        <v>31</v>
      </c>
      <c r="N93" s="62">
        <f t="shared" si="54"/>
        <v>80</v>
      </c>
      <c r="O93" s="62">
        <f t="shared" si="19"/>
        <v>72</v>
      </c>
      <c r="P93" s="62">
        <f t="shared" si="20"/>
        <v>64</v>
      </c>
      <c r="Q93" s="62">
        <f t="shared" si="21"/>
        <v>56</v>
      </c>
      <c r="R93" s="62">
        <f t="shared" si="22"/>
        <v>48</v>
      </c>
      <c r="S93" s="62">
        <f t="shared" si="23"/>
        <v>40</v>
      </c>
    </row>
    <row r="94" spans="1:19" outlineLevel="1" x14ac:dyDescent="0.2">
      <c r="A94" s="88" t="s">
        <v>399</v>
      </c>
      <c r="B94" s="90" t="s">
        <v>400</v>
      </c>
      <c r="C94" s="92" t="s">
        <v>401</v>
      </c>
      <c r="D94" s="19">
        <v>5284</v>
      </c>
      <c r="E94" s="7" t="s">
        <v>645</v>
      </c>
      <c r="F94" s="7"/>
      <c r="G94" s="10" t="s">
        <v>402</v>
      </c>
      <c r="H94" s="58">
        <v>48</v>
      </c>
      <c r="I94" s="58">
        <f t="shared" si="14"/>
        <v>44</v>
      </c>
      <c r="J94" s="58">
        <f t="shared" si="15"/>
        <v>39</v>
      </c>
      <c r="K94" s="58">
        <f t="shared" si="16"/>
        <v>34</v>
      </c>
      <c r="L94" s="58">
        <f t="shared" si="17"/>
        <v>29</v>
      </c>
      <c r="M94" s="58">
        <f t="shared" si="18"/>
        <v>24</v>
      </c>
      <c r="N94" s="62">
        <f t="shared" si="54"/>
        <v>62</v>
      </c>
      <c r="O94" s="62">
        <f t="shared" si="19"/>
        <v>56</v>
      </c>
      <c r="P94" s="62">
        <f t="shared" si="20"/>
        <v>50</v>
      </c>
      <c r="Q94" s="62">
        <f t="shared" si="21"/>
        <v>44</v>
      </c>
      <c r="R94" s="62">
        <f t="shared" si="22"/>
        <v>38</v>
      </c>
      <c r="S94" s="62">
        <f t="shared" si="23"/>
        <v>31</v>
      </c>
    </row>
    <row r="95" spans="1:19" outlineLevel="1" x14ac:dyDescent="0.2">
      <c r="A95" s="116"/>
      <c r="B95" s="120"/>
      <c r="C95" s="118"/>
      <c r="D95" s="19">
        <v>5285</v>
      </c>
      <c r="E95" s="7" t="s">
        <v>403</v>
      </c>
      <c r="F95" s="7"/>
      <c r="G95" s="10" t="s">
        <v>404</v>
      </c>
      <c r="H95" s="58">
        <v>48</v>
      </c>
      <c r="I95" s="58">
        <f t="shared" si="14"/>
        <v>44</v>
      </c>
      <c r="J95" s="58">
        <f t="shared" si="15"/>
        <v>39</v>
      </c>
      <c r="K95" s="58">
        <f t="shared" si="16"/>
        <v>34</v>
      </c>
      <c r="L95" s="58">
        <f t="shared" si="17"/>
        <v>29</v>
      </c>
      <c r="M95" s="58">
        <f t="shared" si="18"/>
        <v>24</v>
      </c>
      <c r="N95" s="62">
        <f t="shared" si="54"/>
        <v>62</v>
      </c>
      <c r="O95" s="62">
        <f t="shared" si="19"/>
        <v>56</v>
      </c>
      <c r="P95" s="62">
        <f t="shared" si="20"/>
        <v>50</v>
      </c>
      <c r="Q95" s="62">
        <f t="shared" si="21"/>
        <v>44</v>
      </c>
      <c r="R95" s="62">
        <f t="shared" si="22"/>
        <v>38</v>
      </c>
      <c r="S95" s="62">
        <f t="shared" si="23"/>
        <v>31</v>
      </c>
    </row>
    <row r="96" spans="1:19" outlineLevel="1" x14ac:dyDescent="0.2">
      <c r="A96" s="116"/>
      <c r="B96" s="120"/>
      <c r="C96" s="118"/>
      <c r="D96" s="19">
        <v>5287</v>
      </c>
      <c r="E96" s="7" t="s">
        <v>646</v>
      </c>
      <c r="F96" s="7"/>
      <c r="G96" s="10" t="s">
        <v>405</v>
      </c>
      <c r="H96" s="58">
        <v>52</v>
      </c>
      <c r="I96" s="58">
        <f t="shared" si="14"/>
        <v>47</v>
      </c>
      <c r="J96" s="58">
        <f t="shared" si="15"/>
        <v>42</v>
      </c>
      <c r="K96" s="58">
        <f t="shared" si="16"/>
        <v>37</v>
      </c>
      <c r="L96" s="58">
        <f t="shared" si="17"/>
        <v>32</v>
      </c>
      <c r="M96" s="58">
        <f t="shared" si="18"/>
        <v>26</v>
      </c>
      <c r="N96" s="62">
        <f t="shared" si="54"/>
        <v>67</v>
      </c>
      <c r="O96" s="62">
        <f t="shared" si="19"/>
        <v>61</v>
      </c>
      <c r="P96" s="62">
        <f t="shared" si="20"/>
        <v>54</v>
      </c>
      <c r="Q96" s="62">
        <f t="shared" si="21"/>
        <v>47</v>
      </c>
      <c r="R96" s="62">
        <f t="shared" si="22"/>
        <v>41</v>
      </c>
      <c r="S96" s="62">
        <f t="shared" si="23"/>
        <v>34</v>
      </c>
    </row>
    <row r="97" spans="1:19" outlineLevel="1" x14ac:dyDescent="0.2">
      <c r="A97" s="89"/>
      <c r="B97" s="91"/>
      <c r="C97" s="93"/>
      <c r="D97" s="19">
        <v>5288</v>
      </c>
      <c r="E97" s="7" t="s">
        <v>406</v>
      </c>
      <c r="F97" s="7"/>
      <c r="G97" s="10" t="s">
        <v>407</v>
      </c>
      <c r="H97" s="58">
        <v>52</v>
      </c>
      <c r="I97" s="58">
        <f t="shared" si="14"/>
        <v>47</v>
      </c>
      <c r="J97" s="58">
        <f t="shared" si="15"/>
        <v>42</v>
      </c>
      <c r="K97" s="58">
        <f t="shared" si="16"/>
        <v>37</v>
      </c>
      <c r="L97" s="58">
        <f t="shared" si="17"/>
        <v>32</v>
      </c>
      <c r="M97" s="58">
        <f t="shared" si="18"/>
        <v>26</v>
      </c>
      <c r="N97" s="62">
        <f t="shared" si="54"/>
        <v>67</v>
      </c>
      <c r="O97" s="62">
        <f t="shared" si="19"/>
        <v>61</v>
      </c>
      <c r="P97" s="62">
        <f t="shared" si="20"/>
        <v>54</v>
      </c>
      <c r="Q97" s="62">
        <f t="shared" si="21"/>
        <v>47</v>
      </c>
      <c r="R97" s="62">
        <f t="shared" si="22"/>
        <v>41</v>
      </c>
      <c r="S97" s="62">
        <f t="shared" si="23"/>
        <v>34</v>
      </c>
    </row>
    <row r="98" spans="1:19" outlineLevel="1" x14ac:dyDescent="0.2">
      <c r="A98" s="98" t="s">
        <v>408</v>
      </c>
      <c r="B98" s="100" t="s">
        <v>409</v>
      </c>
      <c r="C98" s="92" t="s">
        <v>410</v>
      </c>
      <c r="D98" s="19">
        <v>5283</v>
      </c>
      <c r="E98" s="7" t="s">
        <v>610</v>
      </c>
      <c r="F98" s="7"/>
      <c r="G98" s="10" t="s">
        <v>411</v>
      </c>
      <c r="H98" s="58">
        <v>62</v>
      </c>
      <c r="I98" s="58">
        <f t="shared" si="14"/>
        <v>56</v>
      </c>
      <c r="J98" s="58">
        <f t="shared" si="15"/>
        <v>50</v>
      </c>
      <c r="K98" s="58">
        <f t="shared" si="16"/>
        <v>44</v>
      </c>
      <c r="L98" s="58">
        <f t="shared" si="17"/>
        <v>38</v>
      </c>
      <c r="M98" s="58">
        <f t="shared" si="18"/>
        <v>31</v>
      </c>
      <c r="N98" s="62">
        <f t="shared" si="54"/>
        <v>80</v>
      </c>
      <c r="O98" s="62">
        <f t="shared" si="19"/>
        <v>72</v>
      </c>
      <c r="P98" s="62">
        <f t="shared" si="20"/>
        <v>64</v>
      </c>
      <c r="Q98" s="62">
        <f t="shared" si="21"/>
        <v>56</v>
      </c>
      <c r="R98" s="62">
        <f t="shared" si="22"/>
        <v>48</v>
      </c>
      <c r="S98" s="62">
        <f t="shared" si="23"/>
        <v>40</v>
      </c>
    </row>
    <row r="99" spans="1:19" outlineLevel="1" x14ac:dyDescent="0.2">
      <c r="A99" s="99"/>
      <c r="B99" s="101"/>
      <c r="C99" s="93"/>
      <c r="D99" s="19">
        <v>5286</v>
      </c>
      <c r="E99" s="7" t="s">
        <v>611</v>
      </c>
      <c r="F99" s="7"/>
      <c r="G99" s="10" t="s">
        <v>412</v>
      </c>
      <c r="H99" s="58">
        <v>51</v>
      </c>
      <c r="I99" s="58">
        <f t="shared" si="14"/>
        <v>46</v>
      </c>
      <c r="J99" s="58">
        <f t="shared" si="15"/>
        <v>41</v>
      </c>
      <c r="K99" s="58">
        <f t="shared" si="16"/>
        <v>36</v>
      </c>
      <c r="L99" s="58">
        <f t="shared" si="17"/>
        <v>31</v>
      </c>
      <c r="M99" s="58">
        <f t="shared" si="18"/>
        <v>26</v>
      </c>
      <c r="N99" s="62">
        <f t="shared" si="54"/>
        <v>66</v>
      </c>
      <c r="O99" s="62">
        <f t="shared" si="19"/>
        <v>60</v>
      </c>
      <c r="P99" s="62">
        <f t="shared" si="20"/>
        <v>53</v>
      </c>
      <c r="Q99" s="62">
        <f t="shared" si="21"/>
        <v>47</v>
      </c>
      <c r="R99" s="62">
        <f t="shared" si="22"/>
        <v>40</v>
      </c>
      <c r="S99" s="62">
        <f t="shared" si="23"/>
        <v>33</v>
      </c>
    </row>
    <row r="100" spans="1:19" outlineLevel="1" x14ac:dyDescent="0.2">
      <c r="A100" s="88" t="s">
        <v>413</v>
      </c>
      <c r="B100" s="100" t="s">
        <v>414</v>
      </c>
      <c r="C100" s="92" t="s">
        <v>415</v>
      </c>
      <c r="D100" s="19">
        <v>4082</v>
      </c>
      <c r="E100" s="7" t="s">
        <v>416</v>
      </c>
      <c r="F100" s="7"/>
      <c r="G100" s="10" t="s">
        <v>595</v>
      </c>
      <c r="H100" s="58">
        <v>114</v>
      </c>
      <c r="I100" s="58">
        <f t="shared" si="14"/>
        <v>103</v>
      </c>
      <c r="J100" s="58">
        <f t="shared" si="15"/>
        <v>92</v>
      </c>
      <c r="K100" s="58">
        <f t="shared" si="16"/>
        <v>80</v>
      </c>
      <c r="L100" s="58">
        <f t="shared" si="17"/>
        <v>69</v>
      </c>
      <c r="M100" s="58">
        <f t="shared" si="18"/>
        <v>57</v>
      </c>
      <c r="N100" s="62">
        <f t="shared" si="54"/>
        <v>148</v>
      </c>
      <c r="O100" s="62">
        <f t="shared" si="19"/>
        <v>134</v>
      </c>
      <c r="P100" s="62">
        <f t="shared" si="20"/>
        <v>119</v>
      </c>
      <c r="Q100" s="62">
        <f t="shared" si="21"/>
        <v>104</v>
      </c>
      <c r="R100" s="62">
        <f t="shared" si="22"/>
        <v>89</v>
      </c>
      <c r="S100" s="62">
        <f t="shared" si="23"/>
        <v>74</v>
      </c>
    </row>
    <row r="101" spans="1:19" outlineLevel="1" x14ac:dyDescent="0.2">
      <c r="A101" s="89"/>
      <c r="B101" s="101"/>
      <c r="C101" s="93"/>
      <c r="D101" s="84">
        <v>4000</v>
      </c>
      <c r="E101" s="7" t="s">
        <v>417</v>
      </c>
      <c r="F101" s="7"/>
      <c r="G101" s="10" t="s">
        <v>418</v>
      </c>
      <c r="H101" s="58">
        <v>28</v>
      </c>
      <c r="I101" s="58">
        <f t="shared" si="14"/>
        <v>26</v>
      </c>
      <c r="J101" s="58">
        <f t="shared" si="15"/>
        <v>23</v>
      </c>
      <c r="K101" s="58">
        <f t="shared" si="16"/>
        <v>20</v>
      </c>
      <c r="L101" s="58">
        <f t="shared" si="17"/>
        <v>17</v>
      </c>
      <c r="M101" s="58">
        <f t="shared" si="18"/>
        <v>14</v>
      </c>
      <c r="N101" s="62">
        <f t="shared" si="54"/>
        <v>36</v>
      </c>
      <c r="O101" s="62">
        <f t="shared" si="19"/>
        <v>33</v>
      </c>
      <c r="P101" s="62">
        <f t="shared" si="20"/>
        <v>29</v>
      </c>
      <c r="Q101" s="62">
        <f t="shared" si="21"/>
        <v>26</v>
      </c>
      <c r="R101" s="62">
        <f t="shared" si="22"/>
        <v>22</v>
      </c>
      <c r="S101" s="62">
        <f t="shared" si="23"/>
        <v>18</v>
      </c>
    </row>
    <row r="102" spans="1:19" outlineLevel="1" x14ac:dyDescent="0.2">
      <c r="A102" s="24" t="s">
        <v>419</v>
      </c>
      <c r="B102" s="70" t="s">
        <v>420</v>
      </c>
      <c r="C102" s="27" t="s">
        <v>421</v>
      </c>
      <c r="D102" s="19">
        <v>4089</v>
      </c>
      <c r="E102" s="7" t="s">
        <v>422</v>
      </c>
      <c r="F102" s="7"/>
      <c r="G102" s="10" t="s">
        <v>423</v>
      </c>
      <c r="H102" s="58">
        <v>100</v>
      </c>
      <c r="I102" s="58">
        <f t="shared" si="14"/>
        <v>90</v>
      </c>
      <c r="J102" s="58">
        <f t="shared" si="15"/>
        <v>80</v>
      </c>
      <c r="K102" s="58">
        <f t="shared" si="16"/>
        <v>70</v>
      </c>
      <c r="L102" s="58">
        <f t="shared" si="17"/>
        <v>60</v>
      </c>
      <c r="M102" s="58">
        <f t="shared" si="18"/>
        <v>50</v>
      </c>
      <c r="N102" s="62">
        <f t="shared" si="54"/>
        <v>130</v>
      </c>
      <c r="O102" s="62">
        <f t="shared" si="19"/>
        <v>117</v>
      </c>
      <c r="P102" s="62">
        <f t="shared" si="20"/>
        <v>104</v>
      </c>
      <c r="Q102" s="62">
        <f t="shared" si="21"/>
        <v>91</v>
      </c>
      <c r="R102" s="62">
        <f t="shared" si="22"/>
        <v>78</v>
      </c>
      <c r="S102" s="62">
        <f t="shared" si="23"/>
        <v>65</v>
      </c>
    </row>
    <row r="103" spans="1:19" outlineLevel="1" x14ac:dyDescent="0.2">
      <c r="A103" s="24" t="s">
        <v>424</v>
      </c>
      <c r="B103" s="70" t="s">
        <v>425</v>
      </c>
      <c r="C103" s="27" t="s">
        <v>426</v>
      </c>
      <c r="D103" s="19">
        <v>4085</v>
      </c>
      <c r="E103" s="7" t="s">
        <v>612</v>
      </c>
      <c r="F103" s="7"/>
      <c r="G103" s="10" t="s">
        <v>596</v>
      </c>
      <c r="H103" s="58">
        <v>9.6999999999999993</v>
      </c>
      <c r="I103" s="58">
        <f t="shared" si="14"/>
        <v>9</v>
      </c>
      <c r="J103" s="58">
        <f t="shared" si="15"/>
        <v>8</v>
      </c>
      <c r="K103" s="58">
        <f t="shared" si="16"/>
        <v>7</v>
      </c>
      <c r="L103" s="58">
        <f t="shared" si="17"/>
        <v>6</v>
      </c>
      <c r="M103" s="58">
        <f t="shared" si="18"/>
        <v>5</v>
      </c>
      <c r="N103" s="62">
        <f t="shared" si="54"/>
        <v>12</v>
      </c>
      <c r="O103" s="62">
        <f t="shared" si="19"/>
        <v>11</v>
      </c>
      <c r="P103" s="62">
        <f t="shared" si="20"/>
        <v>10</v>
      </c>
      <c r="Q103" s="62">
        <f t="shared" si="21"/>
        <v>9</v>
      </c>
      <c r="R103" s="62">
        <f t="shared" si="22"/>
        <v>8</v>
      </c>
      <c r="S103" s="62">
        <f t="shared" si="23"/>
        <v>6</v>
      </c>
    </row>
    <row r="104" spans="1:19" outlineLevel="1" x14ac:dyDescent="0.2">
      <c r="A104" s="22" t="s">
        <v>427</v>
      </c>
      <c r="B104" s="85" t="s">
        <v>428</v>
      </c>
      <c r="C104" s="27" t="s">
        <v>429</v>
      </c>
      <c r="D104" s="19">
        <v>4095</v>
      </c>
      <c r="E104" s="7" t="s">
        <v>430</v>
      </c>
      <c r="F104" s="7"/>
      <c r="G104" s="10" t="s">
        <v>431</v>
      </c>
      <c r="H104" s="58">
        <v>69</v>
      </c>
      <c r="I104" s="58">
        <f t="shared" si="14"/>
        <v>63</v>
      </c>
      <c r="J104" s="58">
        <f t="shared" si="15"/>
        <v>56</v>
      </c>
      <c r="K104" s="58">
        <f t="shared" si="16"/>
        <v>49</v>
      </c>
      <c r="L104" s="58">
        <f t="shared" si="17"/>
        <v>42</v>
      </c>
      <c r="M104" s="58">
        <f t="shared" si="18"/>
        <v>35</v>
      </c>
      <c r="N104" s="62">
        <f t="shared" si="54"/>
        <v>89</v>
      </c>
      <c r="O104" s="62">
        <f t="shared" si="19"/>
        <v>81</v>
      </c>
      <c r="P104" s="62">
        <f t="shared" si="20"/>
        <v>72</v>
      </c>
      <c r="Q104" s="62">
        <f t="shared" si="21"/>
        <v>63</v>
      </c>
      <c r="R104" s="62">
        <f t="shared" si="22"/>
        <v>54</v>
      </c>
      <c r="S104" s="62">
        <f t="shared" si="23"/>
        <v>45</v>
      </c>
    </row>
    <row r="105" spans="1:19" outlineLevel="1" x14ac:dyDescent="0.2">
      <c r="A105" s="22" t="s">
        <v>432</v>
      </c>
      <c r="B105" s="85" t="s">
        <v>433</v>
      </c>
      <c r="C105" s="27" t="s">
        <v>616</v>
      </c>
      <c r="D105" s="84">
        <v>178</v>
      </c>
      <c r="E105" s="7" t="s">
        <v>643</v>
      </c>
      <c r="F105" s="7"/>
      <c r="G105" s="10" t="s">
        <v>434</v>
      </c>
      <c r="H105" s="58">
        <v>0.08</v>
      </c>
      <c r="I105" s="58">
        <f>H105*0.9</f>
        <v>7.2000000000000008E-2</v>
      </c>
      <c r="J105" s="58">
        <f>H105*0.8</f>
        <v>6.4000000000000001E-2</v>
      </c>
      <c r="K105" s="58">
        <f>H105*0.7</f>
        <v>5.5999999999999994E-2</v>
      </c>
      <c r="L105" s="58">
        <f>H105*0.6</f>
        <v>4.8000000000000001E-2</v>
      </c>
      <c r="M105" s="58">
        <f>H105*0.5</f>
        <v>0.04</v>
      </c>
      <c r="N105" s="62">
        <f>H105*1.3</f>
        <v>0.10400000000000001</v>
      </c>
      <c r="O105" s="62">
        <f>N105*0.9</f>
        <v>9.3600000000000017E-2</v>
      </c>
      <c r="P105" s="62">
        <f>N105*0.8</f>
        <v>8.320000000000001E-2</v>
      </c>
      <c r="Q105" s="62">
        <f>N105*0.7</f>
        <v>7.2800000000000004E-2</v>
      </c>
      <c r="R105" s="62">
        <f>N105*0.6</f>
        <v>6.2400000000000004E-2</v>
      </c>
      <c r="S105" s="62">
        <f>N105*0.5</f>
        <v>5.2000000000000005E-2</v>
      </c>
    </row>
    <row r="106" spans="1:19" outlineLevel="1" x14ac:dyDescent="0.2">
      <c r="A106" s="22" t="s">
        <v>615</v>
      </c>
      <c r="B106" s="85" t="s">
        <v>435</v>
      </c>
      <c r="C106" s="27" t="s">
        <v>436</v>
      </c>
      <c r="D106" s="84">
        <v>176</v>
      </c>
      <c r="E106" s="7" t="s">
        <v>613</v>
      </c>
      <c r="F106" s="7"/>
      <c r="G106" s="10" t="s">
        <v>437</v>
      </c>
      <c r="H106" s="58">
        <v>0.02</v>
      </c>
      <c r="I106" s="58">
        <f>H106*0.9</f>
        <v>1.8000000000000002E-2</v>
      </c>
      <c r="J106" s="58">
        <f>H106*0.8</f>
        <v>1.6E-2</v>
      </c>
      <c r="K106" s="58">
        <f>H106*0.7</f>
        <v>1.3999999999999999E-2</v>
      </c>
      <c r="L106" s="58">
        <f>H106*0.6</f>
        <v>1.2E-2</v>
      </c>
      <c r="M106" s="58">
        <f>H106*0.5</f>
        <v>0.01</v>
      </c>
      <c r="N106" s="62">
        <f>H106*1.3</f>
        <v>2.6000000000000002E-2</v>
      </c>
      <c r="O106" s="62">
        <f>N106*0.9</f>
        <v>2.3400000000000004E-2</v>
      </c>
      <c r="P106" s="62">
        <f>N106*0.8</f>
        <v>2.0800000000000003E-2</v>
      </c>
      <c r="Q106" s="62">
        <f>N106*0.7</f>
        <v>1.8200000000000001E-2</v>
      </c>
      <c r="R106" s="62">
        <f>N106*0.6</f>
        <v>1.5600000000000001E-2</v>
      </c>
      <c r="S106" s="62">
        <f>N106*0.6</f>
        <v>1.5600000000000001E-2</v>
      </c>
    </row>
    <row r="107" spans="1:19" outlineLevel="1" x14ac:dyDescent="0.2">
      <c r="A107" s="98" t="s">
        <v>438</v>
      </c>
      <c r="B107" s="90" t="s">
        <v>439</v>
      </c>
      <c r="C107" s="92" t="s">
        <v>440</v>
      </c>
      <c r="D107" s="19">
        <v>4098</v>
      </c>
      <c r="E107" s="7" t="s">
        <v>441</v>
      </c>
      <c r="F107" s="7"/>
      <c r="G107" s="10" t="s">
        <v>442</v>
      </c>
      <c r="H107" s="58">
        <v>66</v>
      </c>
      <c r="I107" s="58">
        <f t="shared" ref="I107:I165" si="55">ROUNDUP(H107*0.9,0)</f>
        <v>60</v>
      </c>
      <c r="J107" s="58">
        <f t="shared" ref="J107:J165" si="56">ROUNDUP(H107*0.8,0)</f>
        <v>53</v>
      </c>
      <c r="K107" s="58">
        <f t="shared" ref="K107:K165" si="57">ROUNDUP(H107*0.7,0)</f>
        <v>47</v>
      </c>
      <c r="L107" s="58">
        <f t="shared" ref="L107:L165" si="58">ROUNDUP(H107*0.6,0)</f>
        <v>40</v>
      </c>
      <c r="M107" s="58">
        <f t="shared" ref="M107:M165" si="59">ROUNDUP(H107*0.5,0)</f>
        <v>33</v>
      </c>
      <c r="N107" s="62">
        <f t="shared" ref="N107:N119" si="60">ROUNDDOWN(H107*1.3,0)</f>
        <v>85</v>
      </c>
      <c r="O107" s="62">
        <f t="shared" ref="O107:O165" si="61">ROUNDUP(N107*0.9,0)</f>
        <v>77</v>
      </c>
      <c r="P107" s="62">
        <f t="shared" ref="P107:P165" si="62">ROUNDUP(N107*0.8,0)</f>
        <v>68</v>
      </c>
      <c r="Q107" s="62">
        <f t="shared" ref="Q107:Q165" si="63">ROUNDUP(N107*0.7,0)</f>
        <v>60</v>
      </c>
      <c r="R107" s="62">
        <f t="shared" ref="R107:R165" si="64">ROUNDUP(N107*0.6,0)</f>
        <v>51</v>
      </c>
      <c r="S107" s="62">
        <f t="shared" ref="S107:S165" si="65">ROUNDUP(N107*0.5,0)</f>
        <v>43</v>
      </c>
    </row>
    <row r="108" spans="1:19" outlineLevel="1" x14ac:dyDescent="0.2">
      <c r="A108" s="122"/>
      <c r="B108" s="120"/>
      <c r="C108" s="118"/>
      <c r="D108" s="19">
        <v>4098</v>
      </c>
      <c r="E108" s="7" t="s">
        <v>443</v>
      </c>
      <c r="F108" s="7"/>
      <c r="G108" s="10" t="s">
        <v>444</v>
      </c>
      <c r="H108" s="58">
        <v>66</v>
      </c>
      <c r="I108" s="58">
        <f t="shared" si="55"/>
        <v>60</v>
      </c>
      <c r="J108" s="58">
        <f t="shared" si="56"/>
        <v>53</v>
      </c>
      <c r="K108" s="58">
        <f t="shared" si="57"/>
        <v>47</v>
      </c>
      <c r="L108" s="58">
        <f t="shared" si="58"/>
        <v>40</v>
      </c>
      <c r="M108" s="58">
        <f t="shared" si="59"/>
        <v>33</v>
      </c>
      <c r="N108" s="62">
        <f t="shared" si="60"/>
        <v>85</v>
      </c>
      <c r="O108" s="62">
        <f t="shared" si="61"/>
        <v>77</v>
      </c>
      <c r="P108" s="62">
        <f t="shared" si="62"/>
        <v>68</v>
      </c>
      <c r="Q108" s="62">
        <f t="shared" si="63"/>
        <v>60</v>
      </c>
      <c r="R108" s="62">
        <f t="shared" si="64"/>
        <v>51</v>
      </c>
      <c r="S108" s="62">
        <f t="shared" si="65"/>
        <v>43</v>
      </c>
    </row>
    <row r="109" spans="1:19" outlineLevel="1" x14ac:dyDescent="0.2">
      <c r="A109" s="99"/>
      <c r="B109" s="91"/>
      <c r="C109" s="93"/>
      <c r="D109" s="19">
        <v>4099</v>
      </c>
      <c r="E109" s="7" t="s">
        <v>445</v>
      </c>
      <c r="F109" s="7"/>
      <c r="G109" s="10" t="s">
        <v>446</v>
      </c>
      <c r="H109" s="58">
        <v>90</v>
      </c>
      <c r="I109" s="58">
        <f t="shared" si="55"/>
        <v>81</v>
      </c>
      <c r="J109" s="58">
        <f t="shared" si="56"/>
        <v>72</v>
      </c>
      <c r="K109" s="58">
        <f t="shared" si="57"/>
        <v>63</v>
      </c>
      <c r="L109" s="58">
        <f t="shared" si="58"/>
        <v>54</v>
      </c>
      <c r="M109" s="58">
        <f t="shared" si="59"/>
        <v>45</v>
      </c>
      <c r="N109" s="62">
        <f t="shared" si="60"/>
        <v>117</v>
      </c>
      <c r="O109" s="62">
        <f t="shared" si="61"/>
        <v>106</v>
      </c>
      <c r="P109" s="62">
        <f t="shared" si="62"/>
        <v>94</v>
      </c>
      <c r="Q109" s="62">
        <f t="shared" si="63"/>
        <v>82</v>
      </c>
      <c r="R109" s="62">
        <f t="shared" si="64"/>
        <v>71</v>
      </c>
      <c r="S109" s="62">
        <f t="shared" si="65"/>
        <v>59</v>
      </c>
    </row>
    <row r="110" spans="1:19" outlineLevel="1" x14ac:dyDescent="0.2">
      <c r="A110" s="14" t="s">
        <v>447</v>
      </c>
      <c r="B110" s="80" t="s">
        <v>448</v>
      </c>
      <c r="C110" s="18" t="s">
        <v>449</v>
      </c>
      <c r="D110" s="19">
        <v>4107</v>
      </c>
      <c r="E110" s="7" t="s">
        <v>450</v>
      </c>
      <c r="F110" s="7"/>
      <c r="G110" s="10" t="s">
        <v>451</v>
      </c>
      <c r="H110" s="58">
        <v>103</v>
      </c>
      <c r="I110" s="58">
        <f t="shared" si="55"/>
        <v>93</v>
      </c>
      <c r="J110" s="58">
        <f t="shared" si="56"/>
        <v>83</v>
      </c>
      <c r="K110" s="58">
        <f t="shared" si="57"/>
        <v>73</v>
      </c>
      <c r="L110" s="58">
        <f t="shared" si="58"/>
        <v>62</v>
      </c>
      <c r="M110" s="58">
        <f t="shared" si="59"/>
        <v>52</v>
      </c>
      <c r="N110" s="62">
        <f t="shared" si="60"/>
        <v>133</v>
      </c>
      <c r="O110" s="62">
        <f t="shared" si="61"/>
        <v>120</v>
      </c>
      <c r="P110" s="62">
        <f t="shared" si="62"/>
        <v>107</v>
      </c>
      <c r="Q110" s="62">
        <f t="shared" si="63"/>
        <v>94</v>
      </c>
      <c r="R110" s="62">
        <f t="shared" si="64"/>
        <v>80</v>
      </c>
      <c r="S110" s="62">
        <f t="shared" si="65"/>
        <v>67</v>
      </c>
    </row>
    <row r="111" spans="1:19" outlineLevel="1" x14ac:dyDescent="0.2">
      <c r="A111" s="26" t="s">
        <v>452</v>
      </c>
      <c r="B111" s="85" t="s">
        <v>453</v>
      </c>
      <c r="C111" s="27" t="s">
        <v>454</v>
      </c>
      <c r="D111" s="19">
        <v>5292</v>
      </c>
      <c r="E111" s="7" t="s">
        <v>653</v>
      </c>
      <c r="F111" s="7"/>
      <c r="G111" s="10" t="s">
        <v>455</v>
      </c>
      <c r="H111" s="58">
        <v>404</v>
      </c>
      <c r="I111" s="58">
        <f t="shared" si="55"/>
        <v>364</v>
      </c>
      <c r="J111" s="58">
        <f t="shared" si="56"/>
        <v>324</v>
      </c>
      <c r="K111" s="58">
        <f t="shared" si="57"/>
        <v>283</v>
      </c>
      <c r="L111" s="58">
        <f t="shared" si="58"/>
        <v>243</v>
      </c>
      <c r="M111" s="58">
        <f t="shared" si="59"/>
        <v>202</v>
      </c>
      <c r="N111" s="62">
        <f t="shared" si="60"/>
        <v>525</v>
      </c>
      <c r="O111" s="62">
        <f t="shared" si="61"/>
        <v>473</v>
      </c>
      <c r="P111" s="62">
        <f t="shared" si="62"/>
        <v>420</v>
      </c>
      <c r="Q111" s="62">
        <f t="shared" si="63"/>
        <v>368</v>
      </c>
      <c r="R111" s="62">
        <f t="shared" si="64"/>
        <v>315</v>
      </c>
      <c r="S111" s="62">
        <f t="shared" si="65"/>
        <v>263</v>
      </c>
    </row>
    <row r="112" spans="1:19" outlineLevel="1" x14ac:dyDescent="0.2">
      <c r="A112" s="28" t="s">
        <v>456</v>
      </c>
      <c r="B112" s="85" t="s">
        <v>457</v>
      </c>
      <c r="C112" s="27" t="s">
        <v>458</v>
      </c>
      <c r="D112" s="19">
        <v>5346</v>
      </c>
      <c r="E112" s="7" t="s">
        <v>459</v>
      </c>
      <c r="F112" s="7"/>
      <c r="G112" s="10" t="s">
        <v>460</v>
      </c>
      <c r="H112" s="58">
        <v>393</v>
      </c>
      <c r="I112" s="58">
        <f t="shared" si="55"/>
        <v>354</v>
      </c>
      <c r="J112" s="58">
        <f t="shared" si="56"/>
        <v>315</v>
      </c>
      <c r="K112" s="58">
        <f t="shared" si="57"/>
        <v>276</v>
      </c>
      <c r="L112" s="58">
        <f t="shared" si="58"/>
        <v>236</v>
      </c>
      <c r="M112" s="58">
        <f t="shared" si="59"/>
        <v>197</v>
      </c>
      <c r="N112" s="62">
        <f t="shared" si="60"/>
        <v>510</v>
      </c>
      <c r="O112" s="62">
        <f t="shared" si="61"/>
        <v>459</v>
      </c>
      <c r="P112" s="62">
        <f t="shared" si="62"/>
        <v>408</v>
      </c>
      <c r="Q112" s="62">
        <f t="shared" si="63"/>
        <v>357</v>
      </c>
      <c r="R112" s="62">
        <f t="shared" si="64"/>
        <v>306</v>
      </c>
      <c r="S112" s="62">
        <f t="shared" si="65"/>
        <v>255</v>
      </c>
    </row>
    <row r="113" spans="1:19" outlineLevel="1" x14ac:dyDescent="0.2">
      <c r="A113" s="22" t="s">
        <v>461</v>
      </c>
      <c r="B113" s="70" t="s">
        <v>462</v>
      </c>
      <c r="C113" s="27" t="s">
        <v>463</v>
      </c>
      <c r="D113" s="19">
        <v>4109</v>
      </c>
      <c r="E113" s="7" t="s">
        <v>464</v>
      </c>
      <c r="F113" s="7"/>
      <c r="G113" s="10" t="s">
        <v>597</v>
      </c>
      <c r="H113" s="58">
        <v>52</v>
      </c>
      <c r="I113" s="58">
        <f t="shared" si="55"/>
        <v>47</v>
      </c>
      <c r="J113" s="58">
        <f t="shared" si="56"/>
        <v>42</v>
      </c>
      <c r="K113" s="58">
        <f t="shared" si="57"/>
        <v>37</v>
      </c>
      <c r="L113" s="58">
        <f t="shared" si="58"/>
        <v>32</v>
      </c>
      <c r="M113" s="58">
        <f t="shared" si="59"/>
        <v>26</v>
      </c>
      <c r="N113" s="62">
        <f t="shared" si="60"/>
        <v>67</v>
      </c>
      <c r="O113" s="62">
        <f t="shared" si="61"/>
        <v>61</v>
      </c>
      <c r="P113" s="62">
        <f t="shared" si="62"/>
        <v>54</v>
      </c>
      <c r="Q113" s="62">
        <f t="shared" si="63"/>
        <v>47</v>
      </c>
      <c r="R113" s="62">
        <f t="shared" si="64"/>
        <v>41</v>
      </c>
      <c r="S113" s="62">
        <f t="shared" si="65"/>
        <v>34</v>
      </c>
    </row>
    <row r="114" spans="1:19" outlineLevel="1" x14ac:dyDescent="0.2">
      <c r="A114" s="123" t="s">
        <v>465</v>
      </c>
      <c r="B114" s="114" t="s">
        <v>466</v>
      </c>
      <c r="C114" s="92" t="s">
        <v>467</v>
      </c>
      <c r="D114" s="19">
        <v>4003</v>
      </c>
      <c r="E114" s="7" t="s">
        <v>468</v>
      </c>
      <c r="F114" s="7"/>
      <c r="G114" s="10" t="s">
        <v>598</v>
      </c>
      <c r="H114" s="58">
        <v>76</v>
      </c>
      <c r="I114" s="58">
        <f t="shared" si="55"/>
        <v>69</v>
      </c>
      <c r="J114" s="58">
        <f t="shared" si="56"/>
        <v>61</v>
      </c>
      <c r="K114" s="58">
        <f t="shared" si="57"/>
        <v>54</v>
      </c>
      <c r="L114" s="58">
        <f t="shared" si="58"/>
        <v>46</v>
      </c>
      <c r="M114" s="58">
        <f t="shared" si="59"/>
        <v>38</v>
      </c>
      <c r="N114" s="62">
        <f t="shared" si="60"/>
        <v>98</v>
      </c>
      <c r="O114" s="62">
        <f t="shared" si="61"/>
        <v>89</v>
      </c>
      <c r="P114" s="62">
        <f t="shared" si="62"/>
        <v>79</v>
      </c>
      <c r="Q114" s="62">
        <f t="shared" si="63"/>
        <v>69</v>
      </c>
      <c r="R114" s="62">
        <f t="shared" si="64"/>
        <v>59</v>
      </c>
      <c r="S114" s="62">
        <f t="shared" si="65"/>
        <v>49</v>
      </c>
    </row>
    <row r="115" spans="1:19" outlineLevel="1" x14ac:dyDescent="0.2">
      <c r="A115" s="124"/>
      <c r="B115" s="115"/>
      <c r="C115" s="93"/>
      <c r="D115" s="84">
        <v>4004</v>
      </c>
      <c r="E115" s="7" t="s">
        <v>469</v>
      </c>
      <c r="F115" s="7"/>
      <c r="G115" s="10" t="s">
        <v>599</v>
      </c>
      <c r="H115" s="58">
        <v>23</v>
      </c>
      <c r="I115" s="58">
        <f t="shared" si="55"/>
        <v>21</v>
      </c>
      <c r="J115" s="58">
        <f t="shared" si="56"/>
        <v>19</v>
      </c>
      <c r="K115" s="58">
        <f t="shared" si="57"/>
        <v>17</v>
      </c>
      <c r="L115" s="58">
        <f t="shared" si="58"/>
        <v>14</v>
      </c>
      <c r="M115" s="58">
        <f t="shared" si="59"/>
        <v>12</v>
      </c>
      <c r="N115" s="62">
        <f t="shared" si="60"/>
        <v>29</v>
      </c>
      <c r="O115" s="62">
        <f t="shared" si="61"/>
        <v>27</v>
      </c>
      <c r="P115" s="62">
        <f t="shared" si="62"/>
        <v>24</v>
      </c>
      <c r="Q115" s="62">
        <f t="shared" si="63"/>
        <v>21</v>
      </c>
      <c r="R115" s="62">
        <f t="shared" si="64"/>
        <v>18</v>
      </c>
      <c r="S115" s="62">
        <f t="shared" si="65"/>
        <v>15</v>
      </c>
    </row>
    <row r="116" spans="1:19" outlineLevel="1" x14ac:dyDescent="0.2">
      <c r="A116" s="122"/>
      <c r="B116" s="120"/>
      <c r="C116" s="118"/>
      <c r="D116" s="19">
        <v>5316</v>
      </c>
      <c r="E116" s="7" t="s">
        <v>471</v>
      </c>
      <c r="F116" s="7"/>
      <c r="G116" s="10" t="s">
        <v>472</v>
      </c>
      <c r="H116" s="58">
        <v>58</v>
      </c>
      <c r="I116" s="58">
        <f t="shared" si="55"/>
        <v>53</v>
      </c>
      <c r="J116" s="58">
        <f t="shared" si="56"/>
        <v>47</v>
      </c>
      <c r="K116" s="58">
        <f t="shared" si="57"/>
        <v>41</v>
      </c>
      <c r="L116" s="58">
        <f t="shared" si="58"/>
        <v>35</v>
      </c>
      <c r="M116" s="58">
        <f t="shared" si="59"/>
        <v>29</v>
      </c>
      <c r="N116" s="62">
        <f t="shared" si="60"/>
        <v>75</v>
      </c>
      <c r="O116" s="62">
        <f t="shared" si="61"/>
        <v>68</v>
      </c>
      <c r="P116" s="62">
        <f t="shared" si="62"/>
        <v>60</v>
      </c>
      <c r="Q116" s="62">
        <f t="shared" si="63"/>
        <v>53</v>
      </c>
      <c r="R116" s="62">
        <f t="shared" si="64"/>
        <v>45</v>
      </c>
      <c r="S116" s="62">
        <f t="shared" si="65"/>
        <v>38</v>
      </c>
    </row>
    <row r="117" spans="1:19" outlineLevel="1" x14ac:dyDescent="0.2">
      <c r="A117" s="122"/>
      <c r="B117" s="120"/>
      <c r="C117" s="118"/>
      <c r="D117" s="19">
        <v>5317</v>
      </c>
      <c r="E117" s="7" t="s">
        <v>473</v>
      </c>
      <c r="F117" s="7"/>
      <c r="G117" s="10" t="s">
        <v>474</v>
      </c>
      <c r="H117" s="58">
        <v>56</v>
      </c>
      <c r="I117" s="58">
        <f t="shared" si="55"/>
        <v>51</v>
      </c>
      <c r="J117" s="58">
        <f t="shared" si="56"/>
        <v>45</v>
      </c>
      <c r="K117" s="58">
        <f t="shared" si="57"/>
        <v>40</v>
      </c>
      <c r="L117" s="58">
        <f t="shared" si="58"/>
        <v>34</v>
      </c>
      <c r="M117" s="58">
        <f t="shared" si="59"/>
        <v>28</v>
      </c>
      <c r="N117" s="62">
        <f t="shared" si="60"/>
        <v>72</v>
      </c>
      <c r="O117" s="62">
        <f t="shared" si="61"/>
        <v>65</v>
      </c>
      <c r="P117" s="62">
        <f t="shared" si="62"/>
        <v>58</v>
      </c>
      <c r="Q117" s="62">
        <f t="shared" si="63"/>
        <v>51</v>
      </c>
      <c r="R117" s="62">
        <f t="shared" si="64"/>
        <v>44</v>
      </c>
      <c r="S117" s="62">
        <f t="shared" si="65"/>
        <v>36</v>
      </c>
    </row>
    <row r="118" spans="1:19" outlineLevel="1" x14ac:dyDescent="0.2">
      <c r="A118" s="99"/>
      <c r="B118" s="91"/>
      <c r="C118" s="93"/>
      <c r="D118" s="19">
        <v>5317</v>
      </c>
      <c r="E118" s="7" t="s">
        <v>654</v>
      </c>
      <c r="F118" s="7"/>
      <c r="G118" s="10" t="s">
        <v>600</v>
      </c>
      <c r="H118" s="58">
        <v>56</v>
      </c>
      <c r="I118" s="58">
        <f t="shared" si="55"/>
        <v>51</v>
      </c>
      <c r="J118" s="58">
        <f t="shared" si="56"/>
        <v>45</v>
      </c>
      <c r="K118" s="58">
        <f t="shared" si="57"/>
        <v>40</v>
      </c>
      <c r="L118" s="58">
        <f t="shared" si="58"/>
        <v>34</v>
      </c>
      <c r="M118" s="58">
        <f t="shared" si="59"/>
        <v>28</v>
      </c>
      <c r="N118" s="62">
        <f t="shared" si="60"/>
        <v>72</v>
      </c>
      <c r="O118" s="62">
        <f t="shared" si="61"/>
        <v>65</v>
      </c>
      <c r="P118" s="62">
        <f t="shared" si="62"/>
        <v>58</v>
      </c>
      <c r="Q118" s="62">
        <f t="shared" si="63"/>
        <v>51</v>
      </c>
      <c r="R118" s="62">
        <f t="shared" si="64"/>
        <v>44</v>
      </c>
      <c r="S118" s="62">
        <f t="shared" si="65"/>
        <v>36</v>
      </c>
    </row>
    <row r="119" spans="1:19" outlineLevel="1" x14ac:dyDescent="0.2">
      <c r="A119" s="22" t="s">
        <v>475</v>
      </c>
      <c r="B119" s="70" t="s">
        <v>476</v>
      </c>
      <c r="C119" s="27" t="s">
        <v>477</v>
      </c>
      <c r="D119" s="19">
        <v>5298</v>
      </c>
      <c r="E119" s="7" t="s">
        <v>287</v>
      </c>
      <c r="F119" s="7"/>
      <c r="G119" s="10" t="s">
        <v>601</v>
      </c>
      <c r="H119" s="58">
        <v>66</v>
      </c>
      <c r="I119" s="58">
        <f t="shared" si="55"/>
        <v>60</v>
      </c>
      <c r="J119" s="58">
        <f t="shared" si="56"/>
        <v>53</v>
      </c>
      <c r="K119" s="58">
        <f t="shared" si="57"/>
        <v>47</v>
      </c>
      <c r="L119" s="58">
        <f t="shared" si="58"/>
        <v>40</v>
      </c>
      <c r="M119" s="58">
        <f t="shared" si="59"/>
        <v>33</v>
      </c>
      <c r="N119" s="62">
        <f t="shared" si="60"/>
        <v>85</v>
      </c>
      <c r="O119" s="62">
        <f t="shared" si="61"/>
        <v>77</v>
      </c>
      <c r="P119" s="62">
        <f t="shared" si="62"/>
        <v>68</v>
      </c>
      <c r="Q119" s="62">
        <f t="shared" si="63"/>
        <v>60</v>
      </c>
      <c r="R119" s="62">
        <f t="shared" si="64"/>
        <v>51</v>
      </c>
      <c r="S119" s="62">
        <f t="shared" si="65"/>
        <v>43</v>
      </c>
    </row>
    <row r="120" spans="1:19" outlineLevel="1" x14ac:dyDescent="0.2">
      <c r="A120" s="22" t="s">
        <v>478</v>
      </c>
      <c r="B120" s="70" t="s">
        <v>479</v>
      </c>
      <c r="C120" s="27" t="s">
        <v>480</v>
      </c>
      <c r="D120" s="19">
        <v>6048</v>
      </c>
      <c r="E120" s="7" t="s">
        <v>481</v>
      </c>
      <c r="F120" s="7"/>
      <c r="G120" s="10" t="s">
        <v>482</v>
      </c>
      <c r="H120" s="58">
        <v>0.19</v>
      </c>
      <c r="I120" s="58">
        <f>H120*0.9</f>
        <v>0.17100000000000001</v>
      </c>
      <c r="J120" s="58">
        <f>H120*0.8</f>
        <v>0.15200000000000002</v>
      </c>
      <c r="K120" s="58">
        <f>H120*0.7</f>
        <v>0.13299999999999998</v>
      </c>
      <c r="L120" s="58">
        <f>H120*0.6</f>
        <v>0.11399999999999999</v>
      </c>
      <c r="M120" s="58">
        <f>H120*0.5</f>
        <v>9.5000000000000001E-2</v>
      </c>
      <c r="N120" s="62">
        <f>H120*1.3</f>
        <v>0.24700000000000003</v>
      </c>
      <c r="O120" s="62">
        <f>N120*0.9</f>
        <v>0.22230000000000003</v>
      </c>
      <c r="P120" s="62">
        <f>N120*0.8</f>
        <v>0.19760000000000003</v>
      </c>
      <c r="Q120" s="62">
        <f>N120*0.7</f>
        <v>0.1729</v>
      </c>
      <c r="R120" s="62">
        <f>N120*0.6</f>
        <v>0.1482</v>
      </c>
      <c r="S120" s="62">
        <f>N120*0.5</f>
        <v>0.12350000000000001</v>
      </c>
    </row>
    <row r="121" spans="1:19" outlineLevel="1" x14ac:dyDescent="0.2">
      <c r="A121" s="23" t="s">
        <v>483</v>
      </c>
      <c r="B121" s="70" t="s">
        <v>484</v>
      </c>
      <c r="C121" s="27" t="s">
        <v>485</v>
      </c>
      <c r="D121" s="84">
        <v>6049</v>
      </c>
      <c r="E121" s="7" t="s">
        <v>486</v>
      </c>
      <c r="F121" s="7"/>
      <c r="G121" s="10" t="s">
        <v>487</v>
      </c>
      <c r="H121" s="58">
        <v>0.04</v>
      </c>
      <c r="I121" s="58">
        <f>H121*0.9</f>
        <v>3.6000000000000004E-2</v>
      </c>
      <c r="J121" s="58">
        <f>H121*0.8</f>
        <v>3.2000000000000001E-2</v>
      </c>
      <c r="K121" s="58">
        <f>H121*0.7</f>
        <v>2.7999999999999997E-2</v>
      </c>
      <c r="L121" s="58">
        <f>H121*0.6</f>
        <v>2.4E-2</v>
      </c>
      <c r="M121" s="58">
        <f>H121*0.5</f>
        <v>0.02</v>
      </c>
      <c r="N121" s="62">
        <f>H121*1.3</f>
        <v>5.2000000000000005E-2</v>
      </c>
      <c r="O121" s="62">
        <f>N121*0.9</f>
        <v>4.6800000000000008E-2</v>
      </c>
      <c r="P121" s="62">
        <f>N121*0.8</f>
        <v>4.1600000000000005E-2</v>
      </c>
      <c r="Q121" s="62">
        <f>N121*0.7</f>
        <v>3.6400000000000002E-2</v>
      </c>
      <c r="R121" s="62">
        <f>N121*0.6</f>
        <v>3.1200000000000002E-2</v>
      </c>
      <c r="S121" s="62">
        <f>N121*0.5</f>
        <v>2.6000000000000002E-2</v>
      </c>
    </row>
    <row r="122" spans="1:19" outlineLevel="1" x14ac:dyDescent="0.2">
      <c r="A122" s="88" t="s">
        <v>488</v>
      </c>
      <c r="B122" s="90" t="s">
        <v>489</v>
      </c>
      <c r="C122" s="92" t="s">
        <v>490</v>
      </c>
      <c r="D122" s="19">
        <v>5325</v>
      </c>
      <c r="E122" s="7" t="s">
        <v>491</v>
      </c>
      <c r="F122" s="7"/>
      <c r="G122" s="10" t="s">
        <v>492</v>
      </c>
      <c r="H122" s="58">
        <v>67</v>
      </c>
      <c r="I122" s="58">
        <f t="shared" si="55"/>
        <v>61</v>
      </c>
      <c r="J122" s="58">
        <f t="shared" si="56"/>
        <v>54</v>
      </c>
      <c r="K122" s="58">
        <f t="shared" si="57"/>
        <v>47</v>
      </c>
      <c r="L122" s="58">
        <f t="shared" si="58"/>
        <v>41</v>
      </c>
      <c r="M122" s="58">
        <f t="shared" si="59"/>
        <v>34</v>
      </c>
      <c r="N122" s="62">
        <f>ROUNDDOWN(H122*1.3,0)</f>
        <v>87</v>
      </c>
      <c r="O122" s="62">
        <f t="shared" si="61"/>
        <v>79</v>
      </c>
      <c r="P122" s="62">
        <f t="shared" si="62"/>
        <v>70</v>
      </c>
      <c r="Q122" s="62">
        <f t="shared" si="63"/>
        <v>61</v>
      </c>
      <c r="R122" s="62">
        <f t="shared" si="64"/>
        <v>53</v>
      </c>
      <c r="S122" s="62">
        <f t="shared" si="65"/>
        <v>44</v>
      </c>
    </row>
    <row r="123" spans="1:19" outlineLevel="1" x14ac:dyDescent="0.2">
      <c r="A123" s="116"/>
      <c r="B123" s="120"/>
      <c r="C123" s="118"/>
      <c r="D123" s="19">
        <v>5321</v>
      </c>
      <c r="E123" s="7" t="s">
        <v>493</v>
      </c>
      <c r="F123" s="7"/>
      <c r="G123" s="10" t="s">
        <v>494</v>
      </c>
      <c r="H123" s="58">
        <v>87</v>
      </c>
      <c r="I123" s="58">
        <f t="shared" si="55"/>
        <v>79</v>
      </c>
      <c r="J123" s="58">
        <f t="shared" si="56"/>
        <v>70</v>
      </c>
      <c r="K123" s="58">
        <f t="shared" si="57"/>
        <v>61</v>
      </c>
      <c r="L123" s="58">
        <f t="shared" si="58"/>
        <v>53</v>
      </c>
      <c r="M123" s="58">
        <f t="shared" si="59"/>
        <v>44</v>
      </c>
      <c r="N123" s="62">
        <f>ROUNDDOWN(H123*1.3,0)</f>
        <v>113</v>
      </c>
      <c r="O123" s="62">
        <f t="shared" si="61"/>
        <v>102</v>
      </c>
      <c r="P123" s="62">
        <f t="shared" si="62"/>
        <v>91</v>
      </c>
      <c r="Q123" s="62">
        <f t="shared" si="63"/>
        <v>80</v>
      </c>
      <c r="R123" s="62">
        <f t="shared" si="64"/>
        <v>68</v>
      </c>
      <c r="S123" s="62">
        <f t="shared" si="65"/>
        <v>57</v>
      </c>
    </row>
    <row r="124" spans="1:19" ht="12.75" customHeight="1" outlineLevel="1" x14ac:dyDescent="0.2">
      <c r="A124" s="116"/>
      <c r="B124" s="120"/>
      <c r="C124" s="118"/>
      <c r="D124" s="19">
        <v>5330</v>
      </c>
      <c r="E124" s="7" t="s">
        <v>495</v>
      </c>
      <c r="F124" s="7"/>
      <c r="G124" s="10" t="s">
        <v>496</v>
      </c>
      <c r="H124" s="58">
        <v>67</v>
      </c>
      <c r="I124" s="58">
        <f t="shared" si="55"/>
        <v>61</v>
      </c>
      <c r="J124" s="58">
        <f t="shared" si="56"/>
        <v>54</v>
      </c>
      <c r="K124" s="58">
        <f t="shared" si="57"/>
        <v>47</v>
      </c>
      <c r="L124" s="58">
        <f t="shared" si="58"/>
        <v>41</v>
      </c>
      <c r="M124" s="58">
        <f t="shared" si="59"/>
        <v>34</v>
      </c>
      <c r="N124" s="62">
        <f>ROUNDDOWN(H124*1.3,0)</f>
        <v>87</v>
      </c>
      <c r="O124" s="62">
        <f t="shared" si="61"/>
        <v>79</v>
      </c>
      <c r="P124" s="62">
        <f t="shared" si="62"/>
        <v>70</v>
      </c>
      <c r="Q124" s="62">
        <f t="shared" si="63"/>
        <v>61</v>
      </c>
      <c r="R124" s="62">
        <f t="shared" si="64"/>
        <v>53</v>
      </c>
      <c r="S124" s="62">
        <f t="shared" si="65"/>
        <v>44</v>
      </c>
    </row>
    <row r="125" spans="1:19" x14ac:dyDescent="0.2">
      <c r="A125" s="89"/>
      <c r="B125" s="91"/>
      <c r="C125" s="93"/>
      <c r="D125" s="19">
        <v>5331</v>
      </c>
      <c r="E125" s="7" t="s">
        <v>497</v>
      </c>
      <c r="F125" s="7"/>
      <c r="G125" s="10" t="s">
        <v>470</v>
      </c>
      <c r="H125" s="58">
        <v>72</v>
      </c>
      <c r="I125" s="58">
        <f t="shared" si="55"/>
        <v>65</v>
      </c>
      <c r="J125" s="58">
        <f t="shared" si="56"/>
        <v>58</v>
      </c>
      <c r="K125" s="58">
        <f t="shared" si="57"/>
        <v>51</v>
      </c>
      <c r="L125" s="58">
        <f t="shared" si="58"/>
        <v>44</v>
      </c>
      <c r="M125" s="58">
        <f t="shared" si="59"/>
        <v>36</v>
      </c>
      <c r="N125" s="62">
        <f>ROUNDDOWN(H125*1.3,0)</f>
        <v>93</v>
      </c>
      <c r="O125" s="62">
        <f t="shared" si="61"/>
        <v>84</v>
      </c>
      <c r="P125" s="62">
        <f t="shared" si="62"/>
        <v>75</v>
      </c>
      <c r="Q125" s="62">
        <f t="shared" si="63"/>
        <v>66</v>
      </c>
      <c r="R125" s="62">
        <f t="shared" si="64"/>
        <v>56</v>
      </c>
      <c r="S125" s="62">
        <f t="shared" si="65"/>
        <v>47</v>
      </c>
    </row>
    <row r="126" spans="1:19" x14ac:dyDescent="0.2">
      <c r="A126" s="98" t="s">
        <v>2</v>
      </c>
      <c r="B126" s="114" t="s">
        <v>3</v>
      </c>
      <c r="C126" s="126" t="s">
        <v>4</v>
      </c>
      <c r="D126" s="19">
        <v>1212</v>
      </c>
      <c r="E126" s="7" t="s">
        <v>88</v>
      </c>
      <c r="F126" s="7"/>
      <c r="G126" s="10" t="s">
        <v>89</v>
      </c>
      <c r="H126" s="58">
        <v>108</v>
      </c>
      <c r="I126" s="58">
        <f t="shared" si="55"/>
        <v>98</v>
      </c>
      <c r="J126" s="58">
        <f t="shared" si="56"/>
        <v>87</v>
      </c>
      <c r="K126" s="58">
        <f t="shared" si="57"/>
        <v>76</v>
      </c>
      <c r="L126" s="58">
        <f t="shared" si="58"/>
        <v>65</v>
      </c>
      <c r="M126" s="58">
        <f t="shared" si="59"/>
        <v>54</v>
      </c>
      <c r="N126" s="62">
        <f t="shared" ref="N126:N158" si="66">ROUNDDOWN(H126*1.15,0)</f>
        <v>124</v>
      </c>
      <c r="O126" s="62">
        <f t="shared" si="61"/>
        <v>112</v>
      </c>
      <c r="P126" s="62">
        <f t="shared" si="62"/>
        <v>100</v>
      </c>
      <c r="Q126" s="62">
        <f t="shared" si="63"/>
        <v>87</v>
      </c>
      <c r="R126" s="62">
        <f t="shared" si="64"/>
        <v>75</v>
      </c>
      <c r="S126" s="62">
        <f t="shared" si="65"/>
        <v>62</v>
      </c>
    </row>
    <row r="127" spans="1:19" x14ac:dyDescent="0.2">
      <c r="A127" s="122"/>
      <c r="B127" s="125"/>
      <c r="C127" s="127"/>
      <c r="D127" s="19">
        <v>1212</v>
      </c>
      <c r="E127" s="7" t="s">
        <v>90</v>
      </c>
      <c r="F127" s="7"/>
      <c r="G127" s="10" t="s">
        <v>91</v>
      </c>
      <c r="H127" s="58">
        <v>108</v>
      </c>
      <c r="I127" s="58">
        <f t="shared" si="55"/>
        <v>98</v>
      </c>
      <c r="J127" s="58">
        <f t="shared" si="56"/>
        <v>87</v>
      </c>
      <c r="K127" s="58">
        <f t="shared" si="57"/>
        <v>76</v>
      </c>
      <c r="L127" s="58">
        <f t="shared" si="58"/>
        <v>65</v>
      </c>
      <c r="M127" s="58">
        <f t="shared" si="59"/>
        <v>54</v>
      </c>
      <c r="N127" s="62">
        <f t="shared" si="66"/>
        <v>124</v>
      </c>
      <c r="O127" s="62">
        <f t="shared" si="61"/>
        <v>112</v>
      </c>
      <c r="P127" s="62">
        <f t="shared" si="62"/>
        <v>100</v>
      </c>
      <c r="Q127" s="62">
        <f t="shared" si="63"/>
        <v>87</v>
      </c>
      <c r="R127" s="62">
        <f t="shared" si="64"/>
        <v>75</v>
      </c>
      <c r="S127" s="62">
        <f t="shared" si="65"/>
        <v>62</v>
      </c>
    </row>
    <row r="128" spans="1:19" x14ac:dyDescent="0.2">
      <c r="A128" s="122"/>
      <c r="B128" s="125"/>
      <c r="C128" s="127"/>
      <c r="D128" s="19">
        <v>1249</v>
      </c>
      <c r="E128" s="7" t="s">
        <v>92</v>
      </c>
      <c r="F128" s="7"/>
      <c r="G128" s="10" t="s">
        <v>93</v>
      </c>
      <c r="H128" s="58">
        <v>145</v>
      </c>
      <c r="I128" s="58">
        <f t="shared" si="55"/>
        <v>131</v>
      </c>
      <c r="J128" s="58">
        <f t="shared" si="56"/>
        <v>116</v>
      </c>
      <c r="K128" s="58">
        <f t="shared" si="57"/>
        <v>102</v>
      </c>
      <c r="L128" s="58">
        <f t="shared" si="58"/>
        <v>87</v>
      </c>
      <c r="M128" s="58">
        <f t="shared" si="59"/>
        <v>73</v>
      </c>
      <c r="N128" s="62">
        <f t="shared" si="66"/>
        <v>166</v>
      </c>
      <c r="O128" s="62">
        <f t="shared" si="61"/>
        <v>150</v>
      </c>
      <c r="P128" s="62">
        <f t="shared" si="62"/>
        <v>133</v>
      </c>
      <c r="Q128" s="62">
        <f t="shared" si="63"/>
        <v>117</v>
      </c>
      <c r="R128" s="62">
        <f t="shared" si="64"/>
        <v>100</v>
      </c>
      <c r="S128" s="62">
        <f t="shared" si="65"/>
        <v>83</v>
      </c>
    </row>
    <row r="129" spans="1:19" x14ac:dyDescent="0.2">
      <c r="A129" s="122"/>
      <c r="B129" s="125"/>
      <c r="C129" s="127"/>
      <c r="D129" s="19">
        <v>2111</v>
      </c>
      <c r="E129" s="7" t="s">
        <v>94</v>
      </c>
      <c r="F129" s="7"/>
      <c r="G129" s="10" t="s">
        <v>95</v>
      </c>
      <c r="H129" s="58">
        <v>120</v>
      </c>
      <c r="I129" s="58">
        <f t="shared" si="55"/>
        <v>108</v>
      </c>
      <c r="J129" s="58">
        <f t="shared" si="56"/>
        <v>96</v>
      </c>
      <c r="K129" s="58">
        <f t="shared" si="57"/>
        <v>84</v>
      </c>
      <c r="L129" s="58">
        <f t="shared" si="58"/>
        <v>72</v>
      </c>
      <c r="M129" s="58">
        <f t="shared" si="59"/>
        <v>60</v>
      </c>
      <c r="N129" s="62">
        <f t="shared" si="66"/>
        <v>138</v>
      </c>
      <c r="O129" s="62">
        <f t="shared" si="61"/>
        <v>125</v>
      </c>
      <c r="P129" s="62">
        <f t="shared" si="62"/>
        <v>111</v>
      </c>
      <c r="Q129" s="62">
        <f t="shared" si="63"/>
        <v>97</v>
      </c>
      <c r="R129" s="62">
        <f t="shared" si="64"/>
        <v>83</v>
      </c>
      <c r="S129" s="62">
        <f t="shared" si="65"/>
        <v>69</v>
      </c>
    </row>
    <row r="130" spans="1:19" x14ac:dyDescent="0.2">
      <c r="A130" s="122"/>
      <c r="B130" s="125"/>
      <c r="C130" s="127"/>
      <c r="D130" s="19">
        <v>1216</v>
      </c>
      <c r="E130" s="7" t="s">
        <v>96</v>
      </c>
      <c r="F130" s="7"/>
      <c r="G130" s="10" t="s">
        <v>97</v>
      </c>
      <c r="H130" s="58">
        <v>140</v>
      </c>
      <c r="I130" s="58">
        <f t="shared" si="55"/>
        <v>126</v>
      </c>
      <c r="J130" s="58">
        <f t="shared" si="56"/>
        <v>112</v>
      </c>
      <c r="K130" s="58">
        <f t="shared" si="57"/>
        <v>98</v>
      </c>
      <c r="L130" s="58">
        <f t="shared" si="58"/>
        <v>84</v>
      </c>
      <c r="M130" s="58">
        <f t="shared" si="59"/>
        <v>70</v>
      </c>
      <c r="N130" s="62">
        <f t="shared" si="66"/>
        <v>161</v>
      </c>
      <c r="O130" s="62">
        <f t="shared" si="61"/>
        <v>145</v>
      </c>
      <c r="P130" s="62">
        <f t="shared" si="62"/>
        <v>129</v>
      </c>
      <c r="Q130" s="62">
        <f t="shared" si="63"/>
        <v>113</v>
      </c>
      <c r="R130" s="62">
        <f t="shared" si="64"/>
        <v>97</v>
      </c>
      <c r="S130" s="62">
        <f t="shared" si="65"/>
        <v>81</v>
      </c>
    </row>
    <row r="131" spans="1:19" x14ac:dyDescent="0.2">
      <c r="A131" s="122"/>
      <c r="B131" s="125"/>
      <c r="C131" s="127"/>
      <c r="D131" s="84">
        <v>1442</v>
      </c>
      <c r="E131" s="7" t="s">
        <v>655</v>
      </c>
      <c r="F131" s="7"/>
      <c r="G131" s="10" t="s">
        <v>98</v>
      </c>
      <c r="H131" s="58">
        <v>46</v>
      </c>
      <c r="I131" s="58">
        <f t="shared" si="55"/>
        <v>42</v>
      </c>
      <c r="J131" s="58">
        <f t="shared" si="56"/>
        <v>37</v>
      </c>
      <c r="K131" s="58">
        <f t="shared" si="57"/>
        <v>33</v>
      </c>
      <c r="L131" s="58">
        <f t="shared" si="58"/>
        <v>28</v>
      </c>
      <c r="M131" s="58">
        <f t="shared" si="59"/>
        <v>23</v>
      </c>
      <c r="N131" s="62">
        <f t="shared" si="66"/>
        <v>52</v>
      </c>
      <c r="O131" s="62">
        <f t="shared" si="61"/>
        <v>47</v>
      </c>
      <c r="P131" s="62">
        <f t="shared" si="62"/>
        <v>42</v>
      </c>
      <c r="Q131" s="62">
        <f t="shared" si="63"/>
        <v>37</v>
      </c>
      <c r="R131" s="62">
        <f t="shared" si="64"/>
        <v>32</v>
      </c>
      <c r="S131" s="62">
        <f t="shared" si="65"/>
        <v>26</v>
      </c>
    </row>
    <row r="132" spans="1:19" x14ac:dyDescent="0.2">
      <c r="A132" s="122"/>
      <c r="B132" s="125"/>
      <c r="C132" s="127"/>
      <c r="D132" s="84">
        <v>2508</v>
      </c>
      <c r="E132" s="7" t="s">
        <v>656</v>
      </c>
      <c r="F132" s="7"/>
      <c r="G132" s="10" t="s">
        <v>626</v>
      </c>
      <c r="H132" s="58">
        <v>156</v>
      </c>
      <c r="I132" s="58">
        <f t="shared" si="55"/>
        <v>141</v>
      </c>
      <c r="J132" s="58">
        <f t="shared" si="56"/>
        <v>125</v>
      </c>
      <c r="K132" s="58">
        <f t="shared" si="57"/>
        <v>110</v>
      </c>
      <c r="L132" s="58">
        <f t="shared" si="58"/>
        <v>94</v>
      </c>
      <c r="M132" s="58">
        <f t="shared" si="59"/>
        <v>78</v>
      </c>
      <c r="N132" s="62">
        <f t="shared" si="66"/>
        <v>179</v>
      </c>
      <c r="O132" s="62">
        <f t="shared" si="61"/>
        <v>162</v>
      </c>
      <c r="P132" s="62">
        <f t="shared" si="62"/>
        <v>144</v>
      </c>
      <c r="Q132" s="62">
        <f t="shared" si="63"/>
        <v>126</v>
      </c>
      <c r="R132" s="62">
        <f t="shared" si="64"/>
        <v>108</v>
      </c>
      <c r="S132" s="62">
        <f t="shared" si="65"/>
        <v>90</v>
      </c>
    </row>
    <row r="133" spans="1:19" x14ac:dyDescent="0.2">
      <c r="A133" s="122"/>
      <c r="B133" s="125"/>
      <c r="C133" s="127"/>
      <c r="D133" s="19">
        <v>2110</v>
      </c>
      <c r="E133" s="7" t="s">
        <v>99</v>
      </c>
      <c r="F133" s="7"/>
      <c r="G133" s="10" t="s">
        <v>100</v>
      </c>
      <c r="H133" s="58">
        <v>120</v>
      </c>
      <c r="I133" s="58">
        <f t="shared" si="55"/>
        <v>108</v>
      </c>
      <c r="J133" s="58">
        <f t="shared" si="56"/>
        <v>96</v>
      </c>
      <c r="K133" s="58">
        <f t="shared" si="57"/>
        <v>84</v>
      </c>
      <c r="L133" s="58">
        <f t="shared" si="58"/>
        <v>72</v>
      </c>
      <c r="M133" s="58">
        <f t="shared" si="59"/>
        <v>60</v>
      </c>
      <c r="N133" s="62">
        <f t="shared" si="66"/>
        <v>138</v>
      </c>
      <c r="O133" s="62">
        <f t="shared" si="61"/>
        <v>125</v>
      </c>
      <c r="P133" s="62">
        <f t="shared" si="62"/>
        <v>111</v>
      </c>
      <c r="Q133" s="62">
        <f t="shared" si="63"/>
        <v>97</v>
      </c>
      <c r="R133" s="62">
        <f t="shared" si="64"/>
        <v>83</v>
      </c>
      <c r="S133" s="62">
        <f t="shared" si="65"/>
        <v>69</v>
      </c>
    </row>
    <row r="134" spans="1:19" x14ac:dyDescent="0.2">
      <c r="A134" s="122"/>
      <c r="B134" s="125"/>
      <c r="C134" s="127"/>
      <c r="D134" s="19">
        <v>1217</v>
      </c>
      <c r="E134" s="7" t="s">
        <v>101</v>
      </c>
      <c r="F134" s="7"/>
      <c r="G134" s="10" t="s">
        <v>102</v>
      </c>
      <c r="H134" s="58">
        <v>120</v>
      </c>
      <c r="I134" s="58">
        <f t="shared" si="55"/>
        <v>108</v>
      </c>
      <c r="J134" s="58">
        <f t="shared" si="56"/>
        <v>96</v>
      </c>
      <c r="K134" s="58">
        <f t="shared" si="57"/>
        <v>84</v>
      </c>
      <c r="L134" s="58">
        <f t="shared" si="58"/>
        <v>72</v>
      </c>
      <c r="M134" s="58">
        <f t="shared" si="59"/>
        <v>60</v>
      </c>
      <c r="N134" s="62">
        <f t="shared" si="66"/>
        <v>138</v>
      </c>
      <c r="O134" s="62">
        <f t="shared" si="61"/>
        <v>125</v>
      </c>
      <c r="P134" s="62">
        <f t="shared" si="62"/>
        <v>111</v>
      </c>
      <c r="Q134" s="62">
        <f t="shared" si="63"/>
        <v>97</v>
      </c>
      <c r="R134" s="62">
        <f t="shared" si="64"/>
        <v>83</v>
      </c>
      <c r="S134" s="62">
        <f t="shared" si="65"/>
        <v>69</v>
      </c>
    </row>
    <row r="135" spans="1:19" x14ac:dyDescent="0.2">
      <c r="A135" s="122"/>
      <c r="B135" s="125"/>
      <c r="C135" s="127"/>
      <c r="D135" s="19">
        <v>1252</v>
      </c>
      <c r="E135" s="7" t="s">
        <v>103</v>
      </c>
      <c r="F135" s="7"/>
      <c r="G135" s="10" t="s">
        <v>104</v>
      </c>
      <c r="H135" s="58">
        <v>98</v>
      </c>
      <c r="I135" s="58">
        <f t="shared" si="55"/>
        <v>89</v>
      </c>
      <c r="J135" s="58">
        <f t="shared" si="56"/>
        <v>79</v>
      </c>
      <c r="K135" s="58">
        <f t="shared" si="57"/>
        <v>69</v>
      </c>
      <c r="L135" s="58">
        <f t="shared" si="58"/>
        <v>59</v>
      </c>
      <c r="M135" s="58">
        <f t="shared" si="59"/>
        <v>49</v>
      </c>
      <c r="N135" s="62">
        <f t="shared" si="66"/>
        <v>112</v>
      </c>
      <c r="O135" s="62">
        <f t="shared" si="61"/>
        <v>101</v>
      </c>
      <c r="P135" s="62">
        <f t="shared" si="62"/>
        <v>90</v>
      </c>
      <c r="Q135" s="62">
        <f t="shared" si="63"/>
        <v>79</v>
      </c>
      <c r="R135" s="62">
        <f t="shared" si="64"/>
        <v>68</v>
      </c>
      <c r="S135" s="62">
        <f t="shared" si="65"/>
        <v>56</v>
      </c>
    </row>
    <row r="136" spans="1:19" x14ac:dyDescent="0.2">
      <c r="A136" s="122"/>
      <c r="B136" s="125"/>
      <c r="C136" s="127"/>
      <c r="D136" s="19">
        <v>1218</v>
      </c>
      <c r="E136" s="7" t="s">
        <v>105</v>
      </c>
      <c r="F136" s="7"/>
      <c r="G136" s="10" t="s">
        <v>106</v>
      </c>
      <c r="H136" s="58">
        <v>140</v>
      </c>
      <c r="I136" s="58">
        <f t="shared" si="55"/>
        <v>126</v>
      </c>
      <c r="J136" s="58">
        <f t="shared" si="56"/>
        <v>112</v>
      </c>
      <c r="K136" s="58">
        <f t="shared" si="57"/>
        <v>98</v>
      </c>
      <c r="L136" s="58">
        <f t="shared" si="58"/>
        <v>84</v>
      </c>
      <c r="M136" s="58">
        <f t="shared" si="59"/>
        <v>70</v>
      </c>
      <c r="N136" s="62">
        <f t="shared" si="66"/>
        <v>161</v>
      </c>
      <c r="O136" s="62">
        <f t="shared" si="61"/>
        <v>145</v>
      </c>
      <c r="P136" s="62">
        <f t="shared" si="62"/>
        <v>129</v>
      </c>
      <c r="Q136" s="62">
        <f t="shared" si="63"/>
        <v>113</v>
      </c>
      <c r="R136" s="62">
        <f t="shared" si="64"/>
        <v>97</v>
      </c>
      <c r="S136" s="62">
        <f t="shared" si="65"/>
        <v>81</v>
      </c>
    </row>
    <row r="137" spans="1:19" x14ac:dyDescent="0.2">
      <c r="A137" s="122"/>
      <c r="B137" s="125"/>
      <c r="C137" s="127"/>
      <c r="D137" s="19">
        <v>1218</v>
      </c>
      <c r="E137" s="7" t="s">
        <v>107</v>
      </c>
      <c r="F137" s="7"/>
      <c r="G137" s="10" t="s">
        <v>108</v>
      </c>
      <c r="H137" s="58">
        <v>222</v>
      </c>
      <c r="I137" s="58">
        <f t="shared" si="55"/>
        <v>200</v>
      </c>
      <c r="J137" s="58">
        <f t="shared" si="56"/>
        <v>178</v>
      </c>
      <c r="K137" s="58">
        <f t="shared" si="57"/>
        <v>156</v>
      </c>
      <c r="L137" s="58">
        <f t="shared" si="58"/>
        <v>134</v>
      </c>
      <c r="M137" s="58">
        <f t="shared" si="59"/>
        <v>111</v>
      </c>
      <c r="N137" s="62">
        <f t="shared" si="66"/>
        <v>255</v>
      </c>
      <c r="O137" s="62">
        <f t="shared" si="61"/>
        <v>230</v>
      </c>
      <c r="P137" s="62">
        <f t="shared" si="62"/>
        <v>204</v>
      </c>
      <c r="Q137" s="62">
        <f t="shared" si="63"/>
        <v>179</v>
      </c>
      <c r="R137" s="62">
        <f t="shared" si="64"/>
        <v>153</v>
      </c>
      <c r="S137" s="62">
        <f t="shared" si="65"/>
        <v>128</v>
      </c>
    </row>
    <row r="138" spans="1:19" x14ac:dyDescent="0.2">
      <c r="A138" s="122"/>
      <c r="B138" s="125"/>
      <c r="C138" s="127"/>
      <c r="D138" s="19">
        <v>1253</v>
      </c>
      <c r="E138" s="7" t="s">
        <v>109</v>
      </c>
      <c r="F138" s="7"/>
      <c r="G138" s="10" t="s">
        <v>110</v>
      </c>
      <c r="H138" s="58">
        <v>112</v>
      </c>
      <c r="I138" s="58">
        <f t="shared" si="55"/>
        <v>101</v>
      </c>
      <c r="J138" s="58">
        <f t="shared" si="56"/>
        <v>90</v>
      </c>
      <c r="K138" s="58">
        <f t="shared" si="57"/>
        <v>79</v>
      </c>
      <c r="L138" s="58">
        <f t="shared" si="58"/>
        <v>68</v>
      </c>
      <c r="M138" s="58">
        <f t="shared" si="59"/>
        <v>56</v>
      </c>
      <c r="N138" s="62">
        <f t="shared" si="66"/>
        <v>128</v>
      </c>
      <c r="O138" s="62">
        <f t="shared" si="61"/>
        <v>116</v>
      </c>
      <c r="P138" s="62">
        <f t="shared" si="62"/>
        <v>103</v>
      </c>
      <c r="Q138" s="62">
        <f t="shared" si="63"/>
        <v>90</v>
      </c>
      <c r="R138" s="62">
        <f t="shared" si="64"/>
        <v>77</v>
      </c>
      <c r="S138" s="62">
        <f t="shared" si="65"/>
        <v>64</v>
      </c>
    </row>
    <row r="139" spans="1:19" x14ac:dyDescent="0.2">
      <c r="A139" s="122"/>
      <c r="B139" s="125"/>
      <c r="C139" s="127"/>
      <c r="D139" s="19">
        <v>1254</v>
      </c>
      <c r="E139" s="7" t="s">
        <v>111</v>
      </c>
      <c r="F139" s="7"/>
      <c r="G139" s="10" t="s">
        <v>112</v>
      </c>
      <c r="H139" s="58">
        <v>120</v>
      </c>
      <c r="I139" s="58">
        <f t="shared" si="55"/>
        <v>108</v>
      </c>
      <c r="J139" s="58">
        <f t="shared" si="56"/>
        <v>96</v>
      </c>
      <c r="K139" s="58">
        <f t="shared" si="57"/>
        <v>84</v>
      </c>
      <c r="L139" s="58">
        <f t="shared" si="58"/>
        <v>72</v>
      </c>
      <c r="M139" s="58">
        <f t="shared" si="59"/>
        <v>60</v>
      </c>
      <c r="N139" s="62">
        <f t="shared" si="66"/>
        <v>138</v>
      </c>
      <c r="O139" s="62">
        <f t="shared" si="61"/>
        <v>125</v>
      </c>
      <c r="P139" s="62">
        <f t="shared" si="62"/>
        <v>111</v>
      </c>
      <c r="Q139" s="62">
        <f t="shared" si="63"/>
        <v>97</v>
      </c>
      <c r="R139" s="62">
        <f t="shared" si="64"/>
        <v>83</v>
      </c>
      <c r="S139" s="62">
        <f t="shared" si="65"/>
        <v>69</v>
      </c>
    </row>
    <row r="140" spans="1:19" x14ac:dyDescent="0.2">
      <c r="A140" s="122"/>
      <c r="B140" s="125"/>
      <c r="C140" s="127"/>
      <c r="D140" s="19">
        <v>1254</v>
      </c>
      <c r="E140" s="7" t="s">
        <v>113</v>
      </c>
      <c r="F140" s="7"/>
      <c r="G140" s="10" t="s">
        <v>114</v>
      </c>
      <c r="H140" s="58">
        <v>120</v>
      </c>
      <c r="I140" s="58">
        <f t="shared" si="55"/>
        <v>108</v>
      </c>
      <c r="J140" s="58">
        <f t="shared" si="56"/>
        <v>96</v>
      </c>
      <c r="K140" s="58">
        <f t="shared" si="57"/>
        <v>84</v>
      </c>
      <c r="L140" s="58">
        <f t="shared" si="58"/>
        <v>72</v>
      </c>
      <c r="M140" s="58">
        <f t="shared" si="59"/>
        <v>60</v>
      </c>
      <c r="N140" s="62">
        <f t="shared" si="66"/>
        <v>138</v>
      </c>
      <c r="O140" s="62">
        <f t="shared" si="61"/>
        <v>125</v>
      </c>
      <c r="P140" s="62">
        <f t="shared" si="62"/>
        <v>111</v>
      </c>
      <c r="Q140" s="62">
        <f t="shared" si="63"/>
        <v>97</v>
      </c>
      <c r="R140" s="62">
        <f t="shared" si="64"/>
        <v>83</v>
      </c>
      <c r="S140" s="62">
        <f t="shared" si="65"/>
        <v>69</v>
      </c>
    </row>
    <row r="141" spans="1:19" x14ac:dyDescent="0.2">
      <c r="A141" s="122"/>
      <c r="B141" s="125"/>
      <c r="C141" s="127"/>
      <c r="D141" s="19">
        <v>1262</v>
      </c>
      <c r="E141" s="7" t="s">
        <v>115</v>
      </c>
      <c r="F141" s="7"/>
      <c r="G141" s="10" t="s">
        <v>116</v>
      </c>
      <c r="H141" s="58">
        <v>120</v>
      </c>
      <c r="I141" s="58">
        <f t="shared" si="55"/>
        <v>108</v>
      </c>
      <c r="J141" s="58">
        <f t="shared" si="56"/>
        <v>96</v>
      </c>
      <c r="K141" s="58">
        <f t="shared" si="57"/>
        <v>84</v>
      </c>
      <c r="L141" s="58">
        <f t="shared" si="58"/>
        <v>72</v>
      </c>
      <c r="M141" s="58">
        <f t="shared" si="59"/>
        <v>60</v>
      </c>
      <c r="N141" s="62">
        <f t="shared" si="66"/>
        <v>138</v>
      </c>
      <c r="O141" s="62">
        <f t="shared" si="61"/>
        <v>125</v>
      </c>
      <c r="P141" s="62">
        <f t="shared" si="62"/>
        <v>111</v>
      </c>
      <c r="Q141" s="62">
        <f t="shared" si="63"/>
        <v>97</v>
      </c>
      <c r="R141" s="62">
        <f t="shared" si="64"/>
        <v>83</v>
      </c>
      <c r="S141" s="62">
        <f t="shared" si="65"/>
        <v>69</v>
      </c>
    </row>
    <row r="142" spans="1:19" x14ac:dyDescent="0.2">
      <c r="A142" s="122"/>
      <c r="B142" s="125"/>
      <c r="C142" s="127"/>
      <c r="D142" s="19">
        <v>1255</v>
      </c>
      <c r="E142" s="7" t="s">
        <v>117</v>
      </c>
      <c r="F142" s="7"/>
      <c r="G142" s="10" t="s">
        <v>118</v>
      </c>
      <c r="H142" s="58">
        <v>130</v>
      </c>
      <c r="I142" s="58">
        <f t="shared" si="55"/>
        <v>117</v>
      </c>
      <c r="J142" s="58">
        <f t="shared" si="56"/>
        <v>104</v>
      </c>
      <c r="K142" s="58">
        <f t="shared" si="57"/>
        <v>91</v>
      </c>
      <c r="L142" s="58">
        <f t="shared" si="58"/>
        <v>78</v>
      </c>
      <c r="M142" s="58">
        <f t="shared" si="59"/>
        <v>65</v>
      </c>
      <c r="N142" s="62">
        <f t="shared" si="66"/>
        <v>149</v>
      </c>
      <c r="O142" s="62">
        <f t="shared" si="61"/>
        <v>135</v>
      </c>
      <c r="P142" s="62">
        <f t="shared" si="62"/>
        <v>120</v>
      </c>
      <c r="Q142" s="62">
        <f t="shared" si="63"/>
        <v>105</v>
      </c>
      <c r="R142" s="62">
        <f t="shared" si="64"/>
        <v>90</v>
      </c>
      <c r="S142" s="62">
        <f t="shared" si="65"/>
        <v>75</v>
      </c>
    </row>
    <row r="143" spans="1:19" x14ac:dyDescent="0.2">
      <c r="A143" s="122"/>
      <c r="B143" s="125"/>
      <c r="C143" s="127"/>
      <c r="D143" s="19">
        <v>1256</v>
      </c>
      <c r="E143" s="7" t="s">
        <v>119</v>
      </c>
      <c r="F143" s="7"/>
      <c r="G143" s="10" t="s">
        <v>120</v>
      </c>
      <c r="H143" s="58">
        <v>190</v>
      </c>
      <c r="I143" s="58">
        <f t="shared" si="55"/>
        <v>171</v>
      </c>
      <c r="J143" s="58">
        <f t="shared" si="56"/>
        <v>152</v>
      </c>
      <c r="K143" s="58">
        <f t="shared" si="57"/>
        <v>133</v>
      </c>
      <c r="L143" s="58">
        <f t="shared" si="58"/>
        <v>114</v>
      </c>
      <c r="M143" s="58">
        <f t="shared" si="59"/>
        <v>95</v>
      </c>
      <c r="N143" s="62">
        <f t="shared" si="66"/>
        <v>218</v>
      </c>
      <c r="O143" s="62">
        <f t="shared" si="61"/>
        <v>197</v>
      </c>
      <c r="P143" s="62">
        <f t="shared" si="62"/>
        <v>175</v>
      </c>
      <c r="Q143" s="62">
        <f t="shared" si="63"/>
        <v>153</v>
      </c>
      <c r="R143" s="62">
        <f t="shared" si="64"/>
        <v>131</v>
      </c>
      <c r="S143" s="62">
        <f t="shared" si="65"/>
        <v>109</v>
      </c>
    </row>
    <row r="144" spans="1:19" x14ac:dyDescent="0.2">
      <c r="A144" s="122"/>
      <c r="B144" s="125"/>
      <c r="C144" s="127"/>
      <c r="D144" s="19">
        <v>2113</v>
      </c>
      <c r="E144" s="7" t="s">
        <v>121</v>
      </c>
      <c r="F144" s="7"/>
      <c r="G144" s="10" t="s">
        <v>122</v>
      </c>
      <c r="H144" s="58">
        <v>170</v>
      </c>
      <c r="I144" s="58">
        <f t="shared" si="55"/>
        <v>153</v>
      </c>
      <c r="J144" s="58">
        <f t="shared" si="56"/>
        <v>136</v>
      </c>
      <c r="K144" s="58">
        <f t="shared" si="57"/>
        <v>119</v>
      </c>
      <c r="L144" s="58">
        <f t="shared" si="58"/>
        <v>102</v>
      </c>
      <c r="M144" s="58">
        <f t="shared" si="59"/>
        <v>85</v>
      </c>
      <c r="N144" s="62">
        <f t="shared" si="66"/>
        <v>195</v>
      </c>
      <c r="O144" s="62">
        <f t="shared" si="61"/>
        <v>176</v>
      </c>
      <c r="P144" s="62">
        <f t="shared" si="62"/>
        <v>156</v>
      </c>
      <c r="Q144" s="62">
        <f t="shared" si="63"/>
        <v>137</v>
      </c>
      <c r="R144" s="62">
        <f t="shared" si="64"/>
        <v>117</v>
      </c>
      <c r="S144" s="62">
        <f t="shared" si="65"/>
        <v>98</v>
      </c>
    </row>
    <row r="145" spans="1:19" x14ac:dyDescent="0.2">
      <c r="A145" s="122"/>
      <c r="B145" s="125"/>
      <c r="C145" s="127"/>
      <c r="D145" s="19">
        <v>1257</v>
      </c>
      <c r="E145" s="7" t="s">
        <v>123</v>
      </c>
      <c r="F145" s="7"/>
      <c r="G145" s="10" t="s">
        <v>124</v>
      </c>
      <c r="H145" s="58">
        <v>103</v>
      </c>
      <c r="I145" s="58">
        <f t="shared" si="55"/>
        <v>93</v>
      </c>
      <c r="J145" s="58">
        <f t="shared" si="56"/>
        <v>83</v>
      </c>
      <c r="K145" s="58">
        <f t="shared" si="57"/>
        <v>73</v>
      </c>
      <c r="L145" s="58">
        <f t="shared" si="58"/>
        <v>62</v>
      </c>
      <c r="M145" s="58">
        <f t="shared" si="59"/>
        <v>52</v>
      </c>
      <c r="N145" s="62">
        <f t="shared" si="66"/>
        <v>118</v>
      </c>
      <c r="O145" s="62">
        <f t="shared" si="61"/>
        <v>107</v>
      </c>
      <c r="P145" s="62">
        <f t="shared" si="62"/>
        <v>95</v>
      </c>
      <c r="Q145" s="62">
        <f t="shared" si="63"/>
        <v>83</v>
      </c>
      <c r="R145" s="62">
        <f t="shared" si="64"/>
        <v>71</v>
      </c>
      <c r="S145" s="62">
        <f t="shared" si="65"/>
        <v>59</v>
      </c>
    </row>
    <row r="146" spans="1:19" x14ac:dyDescent="0.2">
      <c r="A146" s="122"/>
      <c r="B146" s="125"/>
      <c r="C146" s="127"/>
      <c r="D146" s="19">
        <v>1258</v>
      </c>
      <c r="E146" s="7" t="s">
        <v>125</v>
      </c>
      <c r="F146" s="7"/>
      <c r="G146" s="10" t="s">
        <v>126</v>
      </c>
      <c r="H146" s="58">
        <v>125</v>
      </c>
      <c r="I146" s="58">
        <f t="shared" si="55"/>
        <v>113</v>
      </c>
      <c r="J146" s="58">
        <f t="shared" si="56"/>
        <v>100</v>
      </c>
      <c r="K146" s="58">
        <f t="shared" si="57"/>
        <v>88</v>
      </c>
      <c r="L146" s="58">
        <f t="shared" si="58"/>
        <v>75</v>
      </c>
      <c r="M146" s="58">
        <f t="shared" si="59"/>
        <v>63</v>
      </c>
      <c r="N146" s="62">
        <f t="shared" si="66"/>
        <v>143</v>
      </c>
      <c r="O146" s="62">
        <f t="shared" si="61"/>
        <v>129</v>
      </c>
      <c r="P146" s="62">
        <f t="shared" si="62"/>
        <v>115</v>
      </c>
      <c r="Q146" s="62">
        <f t="shared" si="63"/>
        <v>101</v>
      </c>
      <c r="R146" s="62">
        <f t="shared" si="64"/>
        <v>86</v>
      </c>
      <c r="S146" s="62">
        <f t="shared" si="65"/>
        <v>72</v>
      </c>
    </row>
    <row r="147" spans="1:19" x14ac:dyDescent="0.2">
      <c r="A147" s="122"/>
      <c r="B147" s="125"/>
      <c r="C147" s="127"/>
      <c r="D147" s="19">
        <v>1258</v>
      </c>
      <c r="E147" s="7" t="s">
        <v>127</v>
      </c>
      <c r="F147" s="7"/>
      <c r="G147" s="10" t="s">
        <v>128</v>
      </c>
      <c r="H147" s="58">
        <v>125</v>
      </c>
      <c r="I147" s="58">
        <f t="shared" si="55"/>
        <v>113</v>
      </c>
      <c r="J147" s="58">
        <f t="shared" si="56"/>
        <v>100</v>
      </c>
      <c r="K147" s="58">
        <f t="shared" si="57"/>
        <v>88</v>
      </c>
      <c r="L147" s="58">
        <f t="shared" si="58"/>
        <v>75</v>
      </c>
      <c r="M147" s="58">
        <f t="shared" si="59"/>
        <v>63</v>
      </c>
      <c r="N147" s="62">
        <f t="shared" si="66"/>
        <v>143</v>
      </c>
      <c r="O147" s="62">
        <f t="shared" si="61"/>
        <v>129</v>
      </c>
      <c r="P147" s="62">
        <f t="shared" si="62"/>
        <v>115</v>
      </c>
      <c r="Q147" s="62">
        <f t="shared" si="63"/>
        <v>101</v>
      </c>
      <c r="R147" s="62">
        <f t="shared" si="64"/>
        <v>86</v>
      </c>
      <c r="S147" s="62">
        <f t="shared" si="65"/>
        <v>72</v>
      </c>
    </row>
    <row r="148" spans="1:19" x14ac:dyDescent="0.2">
      <c r="A148" s="122"/>
      <c r="B148" s="125"/>
      <c r="C148" s="127"/>
      <c r="D148" s="19">
        <v>1259</v>
      </c>
      <c r="E148" s="7" t="s">
        <v>129</v>
      </c>
      <c r="F148" s="7"/>
      <c r="G148" s="10" t="s">
        <v>130</v>
      </c>
      <c r="H148" s="58">
        <v>140</v>
      </c>
      <c r="I148" s="58">
        <f t="shared" si="55"/>
        <v>126</v>
      </c>
      <c r="J148" s="58">
        <f t="shared" si="56"/>
        <v>112</v>
      </c>
      <c r="K148" s="58">
        <f t="shared" si="57"/>
        <v>98</v>
      </c>
      <c r="L148" s="58">
        <f t="shared" si="58"/>
        <v>84</v>
      </c>
      <c r="M148" s="58">
        <f t="shared" si="59"/>
        <v>70</v>
      </c>
      <c r="N148" s="62">
        <f t="shared" si="66"/>
        <v>161</v>
      </c>
      <c r="O148" s="62">
        <f t="shared" si="61"/>
        <v>145</v>
      </c>
      <c r="P148" s="62">
        <f t="shared" si="62"/>
        <v>129</v>
      </c>
      <c r="Q148" s="62">
        <f t="shared" si="63"/>
        <v>113</v>
      </c>
      <c r="R148" s="62">
        <f t="shared" si="64"/>
        <v>97</v>
      </c>
      <c r="S148" s="62">
        <f t="shared" si="65"/>
        <v>81</v>
      </c>
    </row>
    <row r="149" spans="1:19" x14ac:dyDescent="0.2">
      <c r="A149" s="122"/>
      <c r="B149" s="125"/>
      <c r="C149" s="127"/>
      <c r="D149" s="19">
        <v>1225</v>
      </c>
      <c r="E149" s="7" t="s">
        <v>131</v>
      </c>
      <c r="F149" s="7"/>
      <c r="G149" s="10" t="s">
        <v>132</v>
      </c>
      <c r="H149" s="58">
        <v>102</v>
      </c>
      <c r="I149" s="58">
        <f t="shared" si="55"/>
        <v>92</v>
      </c>
      <c r="J149" s="58">
        <f t="shared" si="56"/>
        <v>82</v>
      </c>
      <c r="K149" s="58">
        <f t="shared" si="57"/>
        <v>72</v>
      </c>
      <c r="L149" s="58">
        <f t="shared" si="58"/>
        <v>62</v>
      </c>
      <c r="M149" s="58">
        <f t="shared" si="59"/>
        <v>51</v>
      </c>
      <c r="N149" s="62">
        <f t="shared" si="66"/>
        <v>117</v>
      </c>
      <c r="O149" s="62">
        <f t="shared" si="61"/>
        <v>106</v>
      </c>
      <c r="P149" s="62">
        <f t="shared" si="62"/>
        <v>94</v>
      </c>
      <c r="Q149" s="62">
        <f t="shared" si="63"/>
        <v>82</v>
      </c>
      <c r="R149" s="62">
        <f t="shared" si="64"/>
        <v>71</v>
      </c>
      <c r="S149" s="62">
        <f t="shared" si="65"/>
        <v>59</v>
      </c>
    </row>
    <row r="150" spans="1:19" x14ac:dyDescent="0.2">
      <c r="A150" s="122"/>
      <c r="B150" s="125"/>
      <c r="C150" s="127"/>
      <c r="D150" s="19">
        <v>1260</v>
      </c>
      <c r="E150" s="7" t="s">
        <v>133</v>
      </c>
      <c r="F150" s="7"/>
      <c r="G150" s="10" t="s">
        <v>134</v>
      </c>
      <c r="H150" s="58">
        <v>130</v>
      </c>
      <c r="I150" s="58">
        <f t="shared" si="55"/>
        <v>117</v>
      </c>
      <c r="J150" s="58">
        <f t="shared" si="56"/>
        <v>104</v>
      </c>
      <c r="K150" s="58">
        <f t="shared" si="57"/>
        <v>91</v>
      </c>
      <c r="L150" s="58">
        <f t="shared" si="58"/>
        <v>78</v>
      </c>
      <c r="M150" s="58">
        <f t="shared" si="59"/>
        <v>65</v>
      </c>
      <c r="N150" s="62">
        <f t="shared" si="66"/>
        <v>149</v>
      </c>
      <c r="O150" s="62">
        <f t="shared" si="61"/>
        <v>135</v>
      </c>
      <c r="P150" s="62">
        <f t="shared" si="62"/>
        <v>120</v>
      </c>
      <c r="Q150" s="62">
        <f t="shared" si="63"/>
        <v>105</v>
      </c>
      <c r="R150" s="62">
        <f t="shared" si="64"/>
        <v>90</v>
      </c>
      <c r="S150" s="62">
        <f t="shared" si="65"/>
        <v>75</v>
      </c>
    </row>
    <row r="151" spans="1:19" x14ac:dyDescent="0.2">
      <c r="A151" s="122"/>
      <c r="B151" s="125"/>
      <c r="C151" s="127"/>
      <c r="D151" s="19">
        <v>1227</v>
      </c>
      <c r="E151" s="7" t="s">
        <v>135</v>
      </c>
      <c r="F151" s="7"/>
      <c r="G151" s="10" t="s">
        <v>136</v>
      </c>
      <c r="H151" s="58">
        <v>140</v>
      </c>
      <c r="I151" s="58">
        <f t="shared" si="55"/>
        <v>126</v>
      </c>
      <c r="J151" s="58">
        <f t="shared" si="56"/>
        <v>112</v>
      </c>
      <c r="K151" s="58">
        <f t="shared" si="57"/>
        <v>98</v>
      </c>
      <c r="L151" s="58">
        <f t="shared" si="58"/>
        <v>84</v>
      </c>
      <c r="M151" s="58">
        <f t="shared" si="59"/>
        <v>70</v>
      </c>
      <c r="N151" s="62">
        <f t="shared" si="66"/>
        <v>161</v>
      </c>
      <c r="O151" s="62">
        <f t="shared" si="61"/>
        <v>145</v>
      </c>
      <c r="P151" s="62">
        <f t="shared" si="62"/>
        <v>129</v>
      </c>
      <c r="Q151" s="62">
        <f t="shared" si="63"/>
        <v>113</v>
      </c>
      <c r="R151" s="62">
        <f t="shared" si="64"/>
        <v>97</v>
      </c>
      <c r="S151" s="62">
        <f t="shared" si="65"/>
        <v>81</v>
      </c>
    </row>
    <row r="152" spans="1:19" x14ac:dyDescent="0.2">
      <c r="A152" s="122"/>
      <c r="B152" s="125"/>
      <c r="C152" s="127"/>
      <c r="D152" s="19">
        <v>1261</v>
      </c>
      <c r="E152" s="7" t="s">
        <v>137</v>
      </c>
      <c r="F152" s="7"/>
      <c r="G152" s="10" t="s">
        <v>138</v>
      </c>
      <c r="H152" s="59">
        <v>205</v>
      </c>
      <c r="I152" s="59">
        <f t="shared" si="55"/>
        <v>185</v>
      </c>
      <c r="J152" s="59">
        <f t="shared" si="56"/>
        <v>164</v>
      </c>
      <c r="K152" s="59">
        <f t="shared" si="57"/>
        <v>144</v>
      </c>
      <c r="L152" s="59">
        <f t="shared" si="58"/>
        <v>123</v>
      </c>
      <c r="M152" s="59">
        <f t="shared" si="59"/>
        <v>103</v>
      </c>
      <c r="N152" s="62">
        <f t="shared" si="66"/>
        <v>235</v>
      </c>
      <c r="O152" s="62">
        <f t="shared" si="61"/>
        <v>212</v>
      </c>
      <c r="P152" s="62">
        <f t="shared" si="62"/>
        <v>188</v>
      </c>
      <c r="Q152" s="62">
        <f t="shared" si="63"/>
        <v>165</v>
      </c>
      <c r="R152" s="62">
        <f t="shared" si="64"/>
        <v>141</v>
      </c>
      <c r="S152" s="62">
        <f t="shared" si="65"/>
        <v>118</v>
      </c>
    </row>
    <row r="153" spans="1:19" x14ac:dyDescent="0.2">
      <c r="A153" s="99"/>
      <c r="B153" s="115"/>
      <c r="C153" s="128"/>
      <c r="D153" s="19">
        <v>1251</v>
      </c>
      <c r="E153" s="7" t="s">
        <v>139</v>
      </c>
      <c r="F153" s="7"/>
      <c r="G153" s="10" t="s">
        <v>140</v>
      </c>
      <c r="H153" s="58">
        <v>97</v>
      </c>
      <c r="I153" s="58">
        <f t="shared" si="55"/>
        <v>88</v>
      </c>
      <c r="J153" s="58">
        <f t="shared" si="56"/>
        <v>78</v>
      </c>
      <c r="K153" s="58">
        <f t="shared" si="57"/>
        <v>68</v>
      </c>
      <c r="L153" s="58">
        <f t="shared" si="58"/>
        <v>59</v>
      </c>
      <c r="M153" s="58">
        <f t="shared" si="59"/>
        <v>49</v>
      </c>
      <c r="N153" s="62">
        <f t="shared" si="66"/>
        <v>111</v>
      </c>
      <c r="O153" s="62">
        <f t="shared" si="61"/>
        <v>100</v>
      </c>
      <c r="P153" s="62">
        <f t="shared" si="62"/>
        <v>89</v>
      </c>
      <c r="Q153" s="62">
        <f t="shared" si="63"/>
        <v>78</v>
      </c>
      <c r="R153" s="62">
        <f t="shared" si="64"/>
        <v>67</v>
      </c>
      <c r="S153" s="62">
        <f t="shared" si="65"/>
        <v>56</v>
      </c>
    </row>
    <row r="154" spans="1:19" x14ac:dyDescent="0.2">
      <c r="A154" s="88" t="s">
        <v>5</v>
      </c>
      <c r="B154" s="114" t="s">
        <v>3</v>
      </c>
      <c r="C154" s="126" t="s">
        <v>4</v>
      </c>
      <c r="D154" s="84">
        <v>2427</v>
      </c>
      <c r="E154" s="7" t="s">
        <v>657</v>
      </c>
      <c r="F154" s="7"/>
      <c r="G154" s="10" t="s">
        <v>6</v>
      </c>
      <c r="H154" s="58">
        <v>388</v>
      </c>
      <c r="I154" s="58">
        <f t="shared" si="55"/>
        <v>350</v>
      </c>
      <c r="J154" s="58">
        <f t="shared" si="56"/>
        <v>311</v>
      </c>
      <c r="K154" s="58">
        <f t="shared" si="57"/>
        <v>272</v>
      </c>
      <c r="L154" s="58">
        <f t="shared" si="58"/>
        <v>233</v>
      </c>
      <c r="M154" s="58">
        <f t="shared" si="59"/>
        <v>194</v>
      </c>
      <c r="N154" s="62">
        <f t="shared" si="66"/>
        <v>446</v>
      </c>
      <c r="O154" s="62">
        <f t="shared" si="61"/>
        <v>402</v>
      </c>
      <c r="P154" s="62">
        <f t="shared" si="62"/>
        <v>357</v>
      </c>
      <c r="Q154" s="62">
        <f t="shared" si="63"/>
        <v>313</v>
      </c>
      <c r="R154" s="62">
        <f t="shared" si="64"/>
        <v>268</v>
      </c>
      <c r="S154" s="62">
        <f t="shared" si="65"/>
        <v>223</v>
      </c>
    </row>
    <row r="155" spans="1:19" x14ac:dyDescent="0.2">
      <c r="A155" s="116"/>
      <c r="B155" s="125"/>
      <c r="C155" s="127"/>
      <c r="D155" s="84">
        <v>2412</v>
      </c>
      <c r="E155" s="7" t="s">
        <v>658</v>
      </c>
      <c r="F155" s="7"/>
      <c r="G155" s="10" t="s">
        <v>7</v>
      </c>
      <c r="H155" s="59">
        <v>280</v>
      </c>
      <c r="I155" s="59">
        <f t="shared" si="55"/>
        <v>252</v>
      </c>
      <c r="J155" s="59">
        <f t="shared" si="56"/>
        <v>224</v>
      </c>
      <c r="K155" s="59">
        <f t="shared" si="57"/>
        <v>196</v>
      </c>
      <c r="L155" s="59">
        <f t="shared" si="58"/>
        <v>168</v>
      </c>
      <c r="M155" s="59">
        <f t="shared" si="59"/>
        <v>140</v>
      </c>
      <c r="N155" s="62">
        <f t="shared" si="66"/>
        <v>322</v>
      </c>
      <c r="O155" s="62">
        <f t="shared" si="61"/>
        <v>290</v>
      </c>
      <c r="P155" s="62">
        <f t="shared" si="62"/>
        <v>258</v>
      </c>
      <c r="Q155" s="62">
        <f t="shared" si="63"/>
        <v>226</v>
      </c>
      <c r="R155" s="62">
        <f t="shared" si="64"/>
        <v>194</v>
      </c>
      <c r="S155" s="62">
        <f t="shared" si="65"/>
        <v>161</v>
      </c>
    </row>
    <row r="156" spans="1:19" x14ac:dyDescent="0.2">
      <c r="A156" s="116"/>
      <c r="B156" s="125"/>
      <c r="C156" s="127"/>
      <c r="D156" s="84">
        <v>2425</v>
      </c>
      <c r="E156" s="7" t="s">
        <v>659</v>
      </c>
      <c r="F156" s="7"/>
      <c r="G156" s="10" t="s">
        <v>8</v>
      </c>
      <c r="H156" s="59">
        <v>190</v>
      </c>
      <c r="I156" s="59">
        <f t="shared" si="55"/>
        <v>171</v>
      </c>
      <c r="J156" s="59">
        <f t="shared" si="56"/>
        <v>152</v>
      </c>
      <c r="K156" s="59">
        <f t="shared" si="57"/>
        <v>133</v>
      </c>
      <c r="L156" s="59">
        <f t="shared" si="58"/>
        <v>114</v>
      </c>
      <c r="M156" s="59">
        <f t="shared" si="59"/>
        <v>95</v>
      </c>
      <c r="N156" s="62">
        <f t="shared" si="66"/>
        <v>218</v>
      </c>
      <c r="O156" s="62">
        <f t="shared" si="61"/>
        <v>197</v>
      </c>
      <c r="P156" s="62">
        <f t="shared" si="62"/>
        <v>175</v>
      </c>
      <c r="Q156" s="62">
        <f t="shared" si="63"/>
        <v>153</v>
      </c>
      <c r="R156" s="62">
        <f t="shared" si="64"/>
        <v>131</v>
      </c>
      <c r="S156" s="62">
        <f t="shared" si="65"/>
        <v>109</v>
      </c>
    </row>
    <row r="157" spans="1:19" x14ac:dyDescent="0.2">
      <c r="A157" s="116"/>
      <c r="B157" s="125"/>
      <c r="C157" s="127"/>
      <c r="D157" s="84">
        <v>2426</v>
      </c>
      <c r="E157" s="7" t="s">
        <v>660</v>
      </c>
      <c r="F157" s="7"/>
      <c r="G157" s="10" t="s">
        <v>9</v>
      </c>
      <c r="H157" s="59">
        <v>195</v>
      </c>
      <c r="I157" s="59">
        <f t="shared" si="55"/>
        <v>176</v>
      </c>
      <c r="J157" s="59">
        <f t="shared" si="56"/>
        <v>156</v>
      </c>
      <c r="K157" s="59">
        <f t="shared" si="57"/>
        <v>137</v>
      </c>
      <c r="L157" s="59">
        <f t="shared" si="58"/>
        <v>117</v>
      </c>
      <c r="M157" s="59">
        <f t="shared" si="59"/>
        <v>98</v>
      </c>
      <c r="N157" s="62">
        <f t="shared" si="66"/>
        <v>224</v>
      </c>
      <c r="O157" s="62">
        <f t="shared" si="61"/>
        <v>202</v>
      </c>
      <c r="P157" s="62">
        <f t="shared" si="62"/>
        <v>180</v>
      </c>
      <c r="Q157" s="62">
        <f t="shared" si="63"/>
        <v>157</v>
      </c>
      <c r="R157" s="62">
        <f t="shared" si="64"/>
        <v>135</v>
      </c>
      <c r="S157" s="62">
        <f t="shared" si="65"/>
        <v>112</v>
      </c>
    </row>
    <row r="158" spans="1:19" x14ac:dyDescent="0.2">
      <c r="A158" s="116"/>
      <c r="B158" s="125"/>
      <c r="C158" s="127"/>
      <c r="D158" s="84">
        <v>2413</v>
      </c>
      <c r="E158" s="7" t="s">
        <v>661</v>
      </c>
      <c r="F158" s="7"/>
      <c r="G158" s="10" t="s">
        <v>10</v>
      </c>
      <c r="H158" s="59">
        <v>180</v>
      </c>
      <c r="I158" s="59">
        <f t="shared" si="55"/>
        <v>162</v>
      </c>
      <c r="J158" s="59">
        <f t="shared" si="56"/>
        <v>144</v>
      </c>
      <c r="K158" s="59">
        <f t="shared" si="57"/>
        <v>126</v>
      </c>
      <c r="L158" s="59">
        <f t="shared" si="58"/>
        <v>108</v>
      </c>
      <c r="M158" s="59">
        <f t="shared" si="59"/>
        <v>90</v>
      </c>
      <c r="N158" s="62">
        <f t="shared" si="66"/>
        <v>207</v>
      </c>
      <c r="O158" s="62">
        <f t="shared" si="61"/>
        <v>187</v>
      </c>
      <c r="P158" s="62">
        <f t="shared" si="62"/>
        <v>166</v>
      </c>
      <c r="Q158" s="62">
        <f t="shared" si="63"/>
        <v>145</v>
      </c>
      <c r="R158" s="62">
        <f t="shared" si="64"/>
        <v>125</v>
      </c>
      <c r="S158" s="62">
        <f t="shared" si="65"/>
        <v>104</v>
      </c>
    </row>
    <row r="159" spans="1:19" x14ac:dyDescent="0.2">
      <c r="A159" s="116"/>
      <c r="B159" s="125"/>
      <c r="C159" s="127"/>
      <c r="D159" s="84">
        <v>2422</v>
      </c>
      <c r="E159" s="7" t="s">
        <v>662</v>
      </c>
      <c r="F159" s="7"/>
      <c r="G159" s="10" t="s">
        <v>11</v>
      </c>
      <c r="H159" s="58">
        <v>234</v>
      </c>
      <c r="I159" s="58">
        <f t="shared" si="55"/>
        <v>211</v>
      </c>
      <c r="J159" s="58">
        <f t="shared" si="56"/>
        <v>188</v>
      </c>
      <c r="K159" s="58">
        <f t="shared" si="57"/>
        <v>164</v>
      </c>
      <c r="L159" s="58">
        <f t="shared" si="58"/>
        <v>141</v>
      </c>
      <c r="M159" s="58">
        <f t="shared" si="59"/>
        <v>117</v>
      </c>
      <c r="N159" s="62">
        <f t="shared" ref="N159:N177" si="67">ROUNDDOWN(H159*1.15,0)</f>
        <v>269</v>
      </c>
      <c r="O159" s="62">
        <f t="shared" si="61"/>
        <v>243</v>
      </c>
      <c r="P159" s="62">
        <f t="shared" si="62"/>
        <v>216</v>
      </c>
      <c r="Q159" s="62">
        <f t="shared" si="63"/>
        <v>189</v>
      </c>
      <c r="R159" s="62">
        <f t="shared" si="64"/>
        <v>162</v>
      </c>
      <c r="S159" s="62">
        <f t="shared" si="65"/>
        <v>135</v>
      </c>
    </row>
    <row r="160" spans="1:19" x14ac:dyDescent="0.2">
      <c r="A160" s="116"/>
      <c r="B160" s="125"/>
      <c r="C160" s="127"/>
      <c r="D160" s="84">
        <v>2417</v>
      </c>
      <c r="E160" s="7" t="s">
        <v>663</v>
      </c>
      <c r="F160" s="7"/>
      <c r="G160" s="10" t="s">
        <v>12</v>
      </c>
      <c r="H160" s="58">
        <v>187</v>
      </c>
      <c r="I160" s="58">
        <f t="shared" si="55"/>
        <v>169</v>
      </c>
      <c r="J160" s="58">
        <f t="shared" si="56"/>
        <v>150</v>
      </c>
      <c r="K160" s="58">
        <f t="shared" si="57"/>
        <v>131</v>
      </c>
      <c r="L160" s="58">
        <f t="shared" si="58"/>
        <v>113</v>
      </c>
      <c r="M160" s="58">
        <f t="shared" si="59"/>
        <v>94</v>
      </c>
      <c r="N160" s="62">
        <f t="shared" si="67"/>
        <v>215</v>
      </c>
      <c r="O160" s="62">
        <f t="shared" si="61"/>
        <v>194</v>
      </c>
      <c r="P160" s="62">
        <f t="shared" si="62"/>
        <v>172</v>
      </c>
      <c r="Q160" s="62">
        <f t="shared" si="63"/>
        <v>151</v>
      </c>
      <c r="R160" s="62">
        <f t="shared" si="64"/>
        <v>129</v>
      </c>
      <c r="S160" s="62">
        <f t="shared" si="65"/>
        <v>108</v>
      </c>
    </row>
    <row r="161" spans="1:19" x14ac:dyDescent="0.2">
      <c r="A161" s="116"/>
      <c r="B161" s="125"/>
      <c r="C161" s="127"/>
      <c r="D161" s="84">
        <v>2411</v>
      </c>
      <c r="E161" s="7" t="s">
        <v>664</v>
      </c>
      <c r="F161" s="7"/>
      <c r="G161" s="10" t="s">
        <v>13</v>
      </c>
      <c r="H161" s="59">
        <v>195</v>
      </c>
      <c r="I161" s="59">
        <f t="shared" si="55"/>
        <v>176</v>
      </c>
      <c r="J161" s="59">
        <f t="shared" si="56"/>
        <v>156</v>
      </c>
      <c r="K161" s="59">
        <f t="shared" si="57"/>
        <v>137</v>
      </c>
      <c r="L161" s="59">
        <f t="shared" si="58"/>
        <v>117</v>
      </c>
      <c r="M161" s="59">
        <f t="shared" si="59"/>
        <v>98</v>
      </c>
      <c r="N161" s="62">
        <f t="shared" si="67"/>
        <v>224</v>
      </c>
      <c r="O161" s="62">
        <f t="shared" si="61"/>
        <v>202</v>
      </c>
      <c r="P161" s="62">
        <f t="shared" si="62"/>
        <v>180</v>
      </c>
      <c r="Q161" s="62">
        <f t="shared" si="63"/>
        <v>157</v>
      </c>
      <c r="R161" s="62">
        <f t="shared" si="64"/>
        <v>135</v>
      </c>
      <c r="S161" s="62">
        <f t="shared" si="65"/>
        <v>112</v>
      </c>
    </row>
    <row r="162" spans="1:19" x14ac:dyDescent="0.2">
      <c r="A162" s="116"/>
      <c r="B162" s="125"/>
      <c r="C162" s="127"/>
      <c r="D162" s="84">
        <v>2410</v>
      </c>
      <c r="E162" s="7" t="s">
        <v>665</v>
      </c>
      <c r="F162" s="7"/>
      <c r="G162" s="10" t="s">
        <v>14</v>
      </c>
      <c r="H162" s="58">
        <v>189</v>
      </c>
      <c r="I162" s="58">
        <f t="shared" si="55"/>
        <v>171</v>
      </c>
      <c r="J162" s="58">
        <f t="shared" si="56"/>
        <v>152</v>
      </c>
      <c r="K162" s="58">
        <f t="shared" si="57"/>
        <v>133</v>
      </c>
      <c r="L162" s="58">
        <f t="shared" si="58"/>
        <v>114</v>
      </c>
      <c r="M162" s="58">
        <f t="shared" si="59"/>
        <v>95</v>
      </c>
      <c r="N162" s="62">
        <f t="shared" si="67"/>
        <v>217</v>
      </c>
      <c r="O162" s="62">
        <f t="shared" si="61"/>
        <v>196</v>
      </c>
      <c r="P162" s="62">
        <f t="shared" si="62"/>
        <v>174</v>
      </c>
      <c r="Q162" s="62">
        <f t="shared" si="63"/>
        <v>152</v>
      </c>
      <c r="R162" s="62">
        <f t="shared" si="64"/>
        <v>131</v>
      </c>
      <c r="S162" s="62">
        <f t="shared" si="65"/>
        <v>109</v>
      </c>
    </row>
    <row r="163" spans="1:19" x14ac:dyDescent="0.2">
      <c r="A163" s="116"/>
      <c r="B163" s="125"/>
      <c r="C163" s="127"/>
      <c r="D163" s="84">
        <v>2416</v>
      </c>
      <c r="E163" s="7" t="s">
        <v>666</v>
      </c>
      <c r="F163" s="7"/>
      <c r="G163" s="10" t="s">
        <v>15</v>
      </c>
      <c r="H163" s="58">
        <v>214</v>
      </c>
      <c r="I163" s="58">
        <f t="shared" si="55"/>
        <v>193</v>
      </c>
      <c r="J163" s="58">
        <f t="shared" si="56"/>
        <v>172</v>
      </c>
      <c r="K163" s="58">
        <f t="shared" si="57"/>
        <v>150</v>
      </c>
      <c r="L163" s="58">
        <f t="shared" si="58"/>
        <v>129</v>
      </c>
      <c r="M163" s="58">
        <f t="shared" si="59"/>
        <v>107</v>
      </c>
      <c r="N163" s="62">
        <f t="shared" si="67"/>
        <v>246</v>
      </c>
      <c r="O163" s="62">
        <f t="shared" si="61"/>
        <v>222</v>
      </c>
      <c r="P163" s="62">
        <f t="shared" si="62"/>
        <v>197</v>
      </c>
      <c r="Q163" s="62">
        <f t="shared" si="63"/>
        <v>173</v>
      </c>
      <c r="R163" s="62">
        <f t="shared" si="64"/>
        <v>148</v>
      </c>
      <c r="S163" s="62">
        <f t="shared" si="65"/>
        <v>123</v>
      </c>
    </row>
    <row r="164" spans="1:19" x14ac:dyDescent="0.2">
      <c r="A164" s="116"/>
      <c r="B164" s="125"/>
      <c r="C164" s="127"/>
      <c r="D164" s="84">
        <v>2419</v>
      </c>
      <c r="E164" s="7" t="s">
        <v>667</v>
      </c>
      <c r="F164" s="7"/>
      <c r="G164" s="10" t="s">
        <v>16</v>
      </c>
      <c r="H164" s="59">
        <v>240</v>
      </c>
      <c r="I164" s="59">
        <f t="shared" si="55"/>
        <v>216</v>
      </c>
      <c r="J164" s="59">
        <f t="shared" si="56"/>
        <v>192</v>
      </c>
      <c r="K164" s="59">
        <f t="shared" si="57"/>
        <v>168</v>
      </c>
      <c r="L164" s="59">
        <f t="shared" si="58"/>
        <v>144</v>
      </c>
      <c r="M164" s="59">
        <f t="shared" si="59"/>
        <v>120</v>
      </c>
      <c r="N164" s="62">
        <f t="shared" si="67"/>
        <v>276</v>
      </c>
      <c r="O164" s="62">
        <f t="shared" si="61"/>
        <v>249</v>
      </c>
      <c r="P164" s="62">
        <f t="shared" si="62"/>
        <v>221</v>
      </c>
      <c r="Q164" s="62">
        <f t="shared" si="63"/>
        <v>194</v>
      </c>
      <c r="R164" s="62">
        <f t="shared" si="64"/>
        <v>166</v>
      </c>
      <c r="S164" s="62">
        <f t="shared" si="65"/>
        <v>138</v>
      </c>
    </row>
    <row r="165" spans="1:19" x14ac:dyDescent="0.2">
      <c r="A165" s="116"/>
      <c r="B165" s="125"/>
      <c r="C165" s="127"/>
      <c r="D165" s="84">
        <v>2418</v>
      </c>
      <c r="E165" s="7" t="s">
        <v>668</v>
      </c>
      <c r="F165" s="7"/>
      <c r="G165" s="10" t="s">
        <v>17</v>
      </c>
      <c r="H165" s="58">
        <v>183</v>
      </c>
      <c r="I165" s="58">
        <f t="shared" si="55"/>
        <v>165</v>
      </c>
      <c r="J165" s="58">
        <f t="shared" si="56"/>
        <v>147</v>
      </c>
      <c r="K165" s="58">
        <f t="shared" si="57"/>
        <v>129</v>
      </c>
      <c r="L165" s="58">
        <f t="shared" si="58"/>
        <v>110</v>
      </c>
      <c r="M165" s="58">
        <f t="shared" si="59"/>
        <v>92</v>
      </c>
      <c r="N165" s="62">
        <f t="shared" si="67"/>
        <v>210</v>
      </c>
      <c r="O165" s="62">
        <f t="shared" si="61"/>
        <v>189</v>
      </c>
      <c r="P165" s="62">
        <f t="shared" si="62"/>
        <v>168</v>
      </c>
      <c r="Q165" s="62">
        <f t="shared" si="63"/>
        <v>147</v>
      </c>
      <c r="R165" s="62">
        <f t="shared" si="64"/>
        <v>126</v>
      </c>
      <c r="S165" s="62">
        <f t="shared" si="65"/>
        <v>105</v>
      </c>
    </row>
    <row r="166" spans="1:19" x14ac:dyDescent="0.2">
      <c r="A166" s="116"/>
      <c r="B166" s="125"/>
      <c r="C166" s="127"/>
      <c r="D166" s="84">
        <v>2420</v>
      </c>
      <c r="E166" s="7" t="s">
        <v>669</v>
      </c>
      <c r="F166" s="7"/>
      <c r="G166" s="10" t="s">
        <v>18</v>
      </c>
      <c r="H166" s="58">
        <v>324</v>
      </c>
      <c r="I166" s="58">
        <f t="shared" ref="I166:I212" si="68">ROUNDUP(H166*0.9,0)</f>
        <v>292</v>
      </c>
      <c r="J166" s="58">
        <f t="shared" ref="J166:J212" si="69">ROUNDUP(H166*0.8,0)</f>
        <v>260</v>
      </c>
      <c r="K166" s="58">
        <f t="shared" ref="K166:K212" si="70">ROUNDUP(H166*0.7,0)</f>
        <v>227</v>
      </c>
      <c r="L166" s="58">
        <f t="shared" ref="L166:L212" si="71">ROUNDUP(H166*0.6,0)</f>
        <v>195</v>
      </c>
      <c r="M166" s="58">
        <f t="shared" ref="M166:M212" si="72">ROUNDUP(H166*0.5,0)</f>
        <v>162</v>
      </c>
      <c r="N166" s="62">
        <f t="shared" si="67"/>
        <v>372</v>
      </c>
      <c r="O166" s="62">
        <f t="shared" ref="O166:O212" si="73">ROUNDUP(N166*0.9,0)</f>
        <v>335</v>
      </c>
      <c r="P166" s="62">
        <f t="shared" ref="P166:P212" si="74">ROUNDUP(N166*0.8,0)</f>
        <v>298</v>
      </c>
      <c r="Q166" s="62">
        <f t="shared" ref="Q166:Q212" si="75">ROUNDUP(N166*0.7,0)</f>
        <v>261</v>
      </c>
      <c r="R166" s="62">
        <f t="shared" ref="R166:R212" si="76">ROUNDUP(N166*0.6,0)</f>
        <v>224</v>
      </c>
      <c r="S166" s="62">
        <f t="shared" ref="S166:S212" si="77">ROUNDUP(N166*0.5,0)</f>
        <v>186</v>
      </c>
    </row>
    <row r="167" spans="1:19" x14ac:dyDescent="0.2">
      <c r="A167" s="116"/>
      <c r="B167" s="125"/>
      <c r="C167" s="127"/>
      <c r="D167" s="84">
        <v>2424</v>
      </c>
      <c r="E167" s="7" t="s">
        <v>670</v>
      </c>
      <c r="F167" s="7"/>
      <c r="G167" s="10" t="s">
        <v>19</v>
      </c>
      <c r="H167" s="58">
        <v>212</v>
      </c>
      <c r="I167" s="58">
        <f t="shared" si="68"/>
        <v>191</v>
      </c>
      <c r="J167" s="58">
        <f t="shared" si="69"/>
        <v>170</v>
      </c>
      <c r="K167" s="58">
        <f t="shared" si="70"/>
        <v>149</v>
      </c>
      <c r="L167" s="58">
        <f t="shared" si="71"/>
        <v>128</v>
      </c>
      <c r="M167" s="58">
        <f t="shared" si="72"/>
        <v>106</v>
      </c>
      <c r="N167" s="62">
        <f t="shared" si="67"/>
        <v>243</v>
      </c>
      <c r="O167" s="62">
        <f t="shared" si="73"/>
        <v>219</v>
      </c>
      <c r="P167" s="62">
        <f t="shared" si="74"/>
        <v>195</v>
      </c>
      <c r="Q167" s="62">
        <f t="shared" si="75"/>
        <v>171</v>
      </c>
      <c r="R167" s="62">
        <f t="shared" si="76"/>
        <v>146</v>
      </c>
      <c r="S167" s="62">
        <f t="shared" si="77"/>
        <v>122</v>
      </c>
    </row>
    <row r="168" spans="1:19" x14ac:dyDescent="0.2">
      <c r="A168" s="116"/>
      <c r="B168" s="125"/>
      <c r="C168" s="127"/>
      <c r="D168" s="84">
        <v>2423</v>
      </c>
      <c r="E168" s="7" t="s">
        <v>671</v>
      </c>
      <c r="F168" s="7"/>
      <c r="G168" s="10" t="s">
        <v>20</v>
      </c>
      <c r="H168" s="58">
        <v>194</v>
      </c>
      <c r="I168" s="58">
        <f t="shared" si="68"/>
        <v>175</v>
      </c>
      <c r="J168" s="58">
        <f t="shared" si="69"/>
        <v>156</v>
      </c>
      <c r="K168" s="58">
        <f t="shared" si="70"/>
        <v>136</v>
      </c>
      <c r="L168" s="58">
        <f t="shared" si="71"/>
        <v>117</v>
      </c>
      <c r="M168" s="58">
        <f t="shared" si="72"/>
        <v>97</v>
      </c>
      <c r="N168" s="62">
        <f t="shared" si="67"/>
        <v>223</v>
      </c>
      <c r="O168" s="62">
        <f t="shared" si="73"/>
        <v>201</v>
      </c>
      <c r="P168" s="62">
        <f t="shared" si="74"/>
        <v>179</v>
      </c>
      <c r="Q168" s="62">
        <f t="shared" si="75"/>
        <v>157</v>
      </c>
      <c r="R168" s="62">
        <f t="shared" si="76"/>
        <v>134</v>
      </c>
      <c r="S168" s="62">
        <f t="shared" si="77"/>
        <v>112</v>
      </c>
    </row>
    <row r="169" spans="1:19" x14ac:dyDescent="0.2">
      <c r="A169" s="116"/>
      <c r="B169" s="125"/>
      <c r="C169" s="127"/>
      <c r="D169" s="84">
        <v>2428</v>
      </c>
      <c r="E169" s="7" t="s">
        <v>672</v>
      </c>
      <c r="F169" s="7"/>
      <c r="G169" s="10" t="s">
        <v>21</v>
      </c>
      <c r="H169" s="58">
        <v>199</v>
      </c>
      <c r="I169" s="58">
        <f t="shared" si="68"/>
        <v>180</v>
      </c>
      <c r="J169" s="58">
        <f t="shared" si="69"/>
        <v>160</v>
      </c>
      <c r="K169" s="58">
        <f t="shared" si="70"/>
        <v>140</v>
      </c>
      <c r="L169" s="58">
        <f t="shared" si="71"/>
        <v>120</v>
      </c>
      <c r="M169" s="58">
        <f t="shared" si="72"/>
        <v>100</v>
      </c>
      <c r="N169" s="62">
        <f t="shared" si="67"/>
        <v>228</v>
      </c>
      <c r="O169" s="62">
        <f t="shared" si="73"/>
        <v>206</v>
      </c>
      <c r="P169" s="62">
        <f t="shared" si="74"/>
        <v>183</v>
      </c>
      <c r="Q169" s="62">
        <f t="shared" si="75"/>
        <v>160</v>
      </c>
      <c r="R169" s="62">
        <f t="shared" si="76"/>
        <v>137</v>
      </c>
      <c r="S169" s="62">
        <f t="shared" si="77"/>
        <v>114</v>
      </c>
    </row>
    <row r="170" spans="1:19" x14ac:dyDescent="0.2">
      <c r="A170" s="116"/>
      <c r="B170" s="125"/>
      <c r="C170" s="127"/>
      <c r="D170" s="84">
        <v>2415</v>
      </c>
      <c r="E170" s="7" t="s">
        <v>673</v>
      </c>
      <c r="F170" s="7"/>
      <c r="G170" s="10" t="s">
        <v>22</v>
      </c>
      <c r="H170" s="58">
        <v>176</v>
      </c>
      <c r="I170" s="58">
        <f t="shared" si="68"/>
        <v>159</v>
      </c>
      <c r="J170" s="58">
        <f t="shared" si="69"/>
        <v>141</v>
      </c>
      <c r="K170" s="58">
        <f t="shared" si="70"/>
        <v>124</v>
      </c>
      <c r="L170" s="58">
        <f t="shared" si="71"/>
        <v>106</v>
      </c>
      <c r="M170" s="58">
        <f t="shared" si="72"/>
        <v>88</v>
      </c>
      <c r="N170" s="62">
        <f t="shared" si="67"/>
        <v>202</v>
      </c>
      <c r="O170" s="62">
        <f t="shared" si="73"/>
        <v>182</v>
      </c>
      <c r="P170" s="62">
        <f t="shared" si="74"/>
        <v>162</v>
      </c>
      <c r="Q170" s="62">
        <f t="shared" si="75"/>
        <v>142</v>
      </c>
      <c r="R170" s="62">
        <f t="shared" si="76"/>
        <v>122</v>
      </c>
      <c r="S170" s="62">
        <f t="shared" si="77"/>
        <v>101</v>
      </c>
    </row>
    <row r="171" spans="1:19" x14ac:dyDescent="0.2">
      <c r="A171" s="116"/>
      <c r="B171" s="125"/>
      <c r="C171" s="127"/>
      <c r="D171" s="84">
        <v>2414</v>
      </c>
      <c r="E171" s="7" t="s">
        <v>674</v>
      </c>
      <c r="F171" s="7"/>
      <c r="G171" s="10" t="s">
        <v>23</v>
      </c>
      <c r="H171" s="58">
        <v>169</v>
      </c>
      <c r="I171" s="58">
        <f t="shared" si="68"/>
        <v>153</v>
      </c>
      <c r="J171" s="58">
        <f t="shared" si="69"/>
        <v>136</v>
      </c>
      <c r="K171" s="58">
        <f t="shared" si="70"/>
        <v>119</v>
      </c>
      <c r="L171" s="58">
        <f t="shared" si="71"/>
        <v>102</v>
      </c>
      <c r="M171" s="58">
        <f t="shared" si="72"/>
        <v>85</v>
      </c>
      <c r="N171" s="62">
        <f t="shared" si="67"/>
        <v>194</v>
      </c>
      <c r="O171" s="62">
        <f t="shared" si="73"/>
        <v>175</v>
      </c>
      <c r="P171" s="62">
        <f t="shared" si="74"/>
        <v>156</v>
      </c>
      <c r="Q171" s="62">
        <f t="shared" si="75"/>
        <v>136</v>
      </c>
      <c r="R171" s="62">
        <f t="shared" si="76"/>
        <v>117</v>
      </c>
      <c r="S171" s="62">
        <f t="shared" si="77"/>
        <v>97</v>
      </c>
    </row>
    <row r="172" spans="1:19" x14ac:dyDescent="0.2">
      <c r="A172" s="116"/>
      <c r="B172" s="125"/>
      <c r="C172" s="127"/>
      <c r="D172" s="84">
        <v>2429</v>
      </c>
      <c r="E172" s="7" t="s">
        <v>675</v>
      </c>
      <c r="F172" s="7"/>
      <c r="G172" s="10" t="s">
        <v>24</v>
      </c>
      <c r="H172" s="58">
        <v>224</v>
      </c>
      <c r="I172" s="58">
        <f t="shared" si="68"/>
        <v>202</v>
      </c>
      <c r="J172" s="58">
        <f t="shared" si="69"/>
        <v>180</v>
      </c>
      <c r="K172" s="58">
        <f t="shared" si="70"/>
        <v>157</v>
      </c>
      <c r="L172" s="58">
        <f t="shared" si="71"/>
        <v>135</v>
      </c>
      <c r="M172" s="58">
        <f t="shared" si="72"/>
        <v>112</v>
      </c>
      <c r="N172" s="62">
        <f t="shared" si="67"/>
        <v>257</v>
      </c>
      <c r="O172" s="62">
        <f t="shared" si="73"/>
        <v>232</v>
      </c>
      <c r="P172" s="62">
        <f t="shared" si="74"/>
        <v>206</v>
      </c>
      <c r="Q172" s="62">
        <f t="shared" si="75"/>
        <v>180</v>
      </c>
      <c r="R172" s="62">
        <f t="shared" si="76"/>
        <v>155</v>
      </c>
      <c r="S172" s="62">
        <f t="shared" si="77"/>
        <v>129</v>
      </c>
    </row>
    <row r="173" spans="1:19" x14ac:dyDescent="0.2">
      <c r="A173" s="116"/>
      <c r="B173" s="125"/>
      <c r="C173" s="127"/>
      <c r="D173" s="84">
        <v>2429</v>
      </c>
      <c r="E173" s="7" t="s">
        <v>676</v>
      </c>
      <c r="F173" s="7"/>
      <c r="G173" s="10" t="s">
        <v>25</v>
      </c>
      <c r="H173" s="58">
        <v>224</v>
      </c>
      <c r="I173" s="58">
        <f t="shared" si="68"/>
        <v>202</v>
      </c>
      <c r="J173" s="58">
        <f t="shared" si="69"/>
        <v>180</v>
      </c>
      <c r="K173" s="58">
        <f t="shared" si="70"/>
        <v>157</v>
      </c>
      <c r="L173" s="58">
        <f t="shared" si="71"/>
        <v>135</v>
      </c>
      <c r="M173" s="58">
        <f t="shared" si="72"/>
        <v>112</v>
      </c>
      <c r="N173" s="62">
        <f t="shared" si="67"/>
        <v>257</v>
      </c>
      <c r="O173" s="62">
        <f t="shared" si="73"/>
        <v>232</v>
      </c>
      <c r="P173" s="62">
        <f t="shared" si="74"/>
        <v>206</v>
      </c>
      <c r="Q173" s="62">
        <f t="shared" si="75"/>
        <v>180</v>
      </c>
      <c r="R173" s="62">
        <f t="shared" si="76"/>
        <v>155</v>
      </c>
      <c r="S173" s="62">
        <f t="shared" si="77"/>
        <v>129</v>
      </c>
    </row>
    <row r="174" spans="1:19" x14ac:dyDescent="0.2">
      <c r="A174" s="116"/>
      <c r="B174" s="125"/>
      <c r="C174" s="127"/>
      <c r="D174" s="84">
        <v>2428</v>
      </c>
      <c r="E174" s="7" t="s">
        <v>677</v>
      </c>
      <c r="F174" s="7"/>
      <c r="G174" s="10" t="s">
        <v>83</v>
      </c>
      <c r="H174" s="58">
        <v>296</v>
      </c>
      <c r="I174" s="58">
        <f t="shared" si="68"/>
        <v>267</v>
      </c>
      <c r="J174" s="58">
        <f t="shared" si="69"/>
        <v>237</v>
      </c>
      <c r="K174" s="58">
        <f t="shared" si="70"/>
        <v>208</v>
      </c>
      <c r="L174" s="58">
        <f t="shared" si="71"/>
        <v>178</v>
      </c>
      <c r="M174" s="58">
        <f t="shared" si="72"/>
        <v>148</v>
      </c>
      <c r="N174" s="62">
        <f t="shared" si="67"/>
        <v>340</v>
      </c>
      <c r="O174" s="62">
        <f t="shared" si="73"/>
        <v>306</v>
      </c>
      <c r="P174" s="62">
        <f t="shared" si="74"/>
        <v>272</v>
      </c>
      <c r="Q174" s="62">
        <f t="shared" si="75"/>
        <v>238</v>
      </c>
      <c r="R174" s="62">
        <f t="shared" si="76"/>
        <v>204</v>
      </c>
      <c r="S174" s="62">
        <f t="shared" si="77"/>
        <v>170</v>
      </c>
    </row>
    <row r="175" spans="1:19" x14ac:dyDescent="0.2">
      <c r="A175" s="116"/>
      <c r="B175" s="125"/>
      <c r="C175" s="127"/>
      <c r="D175" s="84">
        <v>2428</v>
      </c>
      <c r="E175" s="7" t="s">
        <v>678</v>
      </c>
      <c r="F175" s="7"/>
      <c r="G175" s="10" t="s">
        <v>80</v>
      </c>
      <c r="H175" s="58">
        <v>234</v>
      </c>
      <c r="I175" s="58">
        <f t="shared" si="68"/>
        <v>211</v>
      </c>
      <c r="J175" s="58">
        <f t="shared" si="69"/>
        <v>188</v>
      </c>
      <c r="K175" s="58">
        <f t="shared" si="70"/>
        <v>164</v>
      </c>
      <c r="L175" s="58">
        <f t="shared" si="71"/>
        <v>141</v>
      </c>
      <c r="M175" s="58">
        <f t="shared" si="72"/>
        <v>117</v>
      </c>
      <c r="N175" s="62">
        <f t="shared" si="67"/>
        <v>269</v>
      </c>
      <c r="O175" s="62">
        <f t="shared" si="73"/>
        <v>243</v>
      </c>
      <c r="P175" s="62">
        <f t="shared" si="74"/>
        <v>216</v>
      </c>
      <c r="Q175" s="62">
        <f t="shared" si="75"/>
        <v>189</v>
      </c>
      <c r="R175" s="62">
        <f t="shared" si="76"/>
        <v>162</v>
      </c>
      <c r="S175" s="62">
        <f t="shared" si="77"/>
        <v>135</v>
      </c>
    </row>
    <row r="176" spans="1:19" x14ac:dyDescent="0.2">
      <c r="A176" s="116"/>
      <c r="B176" s="125"/>
      <c r="C176" s="127"/>
      <c r="D176" s="84">
        <v>2429</v>
      </c>
      <c r="E176" s="7" t="s">
        <v>679</v>
      </c>
      <c r="F176" s="7"/>
      <c r="G176" s="10" t="s">
        <v>81</v>
      </c>
      <c r="H176" s="58">
        <v>200</v>
      </c>
      <c r="I176" s="58">
        <f t="shared" si="68"/>
        <v>180</v>
      </c>
      <c r="J176" s="58">
        <f t="shared" si="69"/>
        <v>160</v>
      </c>
      <c r="K176" s="58">
        <f t="shared" si="70"/>
        <v>140</v>
      </c>
      <c r="L176" s="58">
        <f t="shared" si="71"/>
        <v>120</v>
      </c>
      <c r="M176" s="58">
        <f t="shared" si="72"/>
        <v>100</v>
      </c>
      <c r="N176" s="62">
        <f t="shared" si="67"/>
        <v>230</v>
      </c>
      <c r="O176" s="62">
        <f t="shared" si="73"/>
        <v>207</v>
      </c>
      <c r="P176" s="62">
        <f t="shared" si="74"/>
        <v>184</v>
      </c>
      <c r="Q176" s="62">
        <f t="shared" si="75"/>
        <v>161</v>
      </c>
      <c r="R176" s="62">
        <f t="shared" si="76"/>
        <v>138</v>
      </c>
      <c r="S176" s="62">
        <f t="shared" si="77"/>
        <v>115</v>
      </c>
    </row>
    <row r="177" spans="1:19" x14ac:dyDescent="0.2">
      <c r="A177" s="116"/>
      <c r="B177" s="125"/>
      <c r="C177" s="127"/>
      <c r="D177" s="84">
        <v>2429</v>
      </c>
      <c r="E177" s="7" t="s">
        <v>680</v>
      </c>
      <c r="F177" s="7"/>
      <c r="G177" s="10" t="s">
        <v>82</v>
      </c>
      <c r="H177" s="58">
        <v>202</v>
      </c>
      <c r="I177" s="58">
        <f t="shared" si="68"/>
        <v>182</v>
      </c>
      <c r="J177" s="58">
        <f t="shared" si="69"/>
        <v>162</v>
      </c>
      <c r="K177" s="58">
        <f t="shared" si="70"/>
        <v>142</v>
      </c>
      <c r="L177" s="58">
        <f t="shared" si="71"/>
        <v>122</v>
      </c>
      <c r="M177" s="58">
        <f t="shared" si="72"/>
        <v>101</v>
      </c>
      <c r="N177" s="62">
        <f t="shared" si="67"/>
        <v>232</v>
      </c>
      <c r="O177" s="62">
        <f t="shared" si="73"/>
        <v>209</v>
      </c>
      <c r="P177" s="62">
        <f t="shared" si="74"/>
        <v>186</v>
      </c>
      <c r="Q177" s="62">
        <f t="shared" si="75"/>
        <v>163</v>
      </c>
      <c r="R177" s="62">
        <f t="shared" si="76"/>
        <v>140</v>
      </c>
      <c r="S177" s="62">
        <f t="shared" si="77"/>
        <v>116</v>
      </c>
    </row>
    <row r="178" spans="1:19" x14ac:dyDescent="0.2">
      <c r="A178" s="17"/>
      <c r="B178" s="87"/>
      <c r="C178" s="66"/>
      <c r="D178" s="84">
        <v>1249</v>
      </c>
      <c r="E178" s="7" t="s">
        <v>681</v>
      </c>
      <c r="F178" s="7"/>
      <c r="G178" s="10" t="s">
        <v>607</v>
      </c>
      <c r="H178" s="58"/>
      <c r="I178" s="58">
        <f t="shared" si="68"/>
        <v>0</v>
      </c>
      <c r="J178" s="58">
        <f t="shared" si="69"/>
        <v>0</v>
      </c>
      <c r="K178" s="58">
        <f t="shared" si="70"/>
        <v>0</v>
      </c>
      <c r="L178" s="58">
        <f t="shared" si="71"/>
        <v>0</v>
      </c>
      <c r="M178" s="58">
        <f t="shared" si="72"/>
        <v>0</v>
      </c>
      <c r="N178" s="62">
        <v>225</v>
      </c>
      <c r="O178" s="62">
        <f t="shared" si="73"/>
        <v>203</v>
      </c>
      <c r="P178" s="62">
        <f t="shared" si="74"/>
        <v>180</v>
      </c>
      <c r="Q178" s="62">
        <f t="shared" si="75"/>
        <v>158</v>
      </c>
      <c r="R178" s="62">
        <f t="shared" si="76"/>
        <v>135</v>
      </c>
      <c r="S178" s="62">
        <f t="shared" si="77"/>
        <v>113</v>
      </c>
    </row>
    <row r="179" spans="1:19" x14ac:dyDescent="0.2">
      <c r="A179" s="17"/>
      <c r="B179" s="87"/>
      <c r="C179" s="66"/>
      <c r="D179" s="84">
        <v>1256</v>
      </c>
      <c r="E179" s="7" t="s">
        <v>682</v>
      </c>
      <c r="F179" s="7"/>
      <c r="G179" s="10" t="s">
        <v>608</v>
      </c>
      <c r="H179" s="58"/>
      <c r="I179" s="58">
        <f t="shared" si="68"/>
        <v>0</v>
      </c>
      <c r="J179" s="58">
        <f t="shared" si="69"/>
        <v>0</v>
      </c>
      <c r="K179" s="58">
        <f t="shared" si="70"/>
        <v>0</v>
      </c>
      <c r="L179" s="58">
        <f t="shared" si="71"/>
        <v>0</v>
      </c>
      <c r="M179" s="58">
        <f t="shared" si="72"/>
        <v>0</v>
      </c>
      <c r="N179" s="62">
        <v>300</v>
      </c>
      <c r="O179" s="62">
        <f t="shared" si="73"/>
        <v>270</v>
      </c>
      <c r="P179" s="62">
        <f t="shared" si="74"/>
        <v>240</v>
      </c>
      <c r="Q179" s="62">
        <f t="shared" si="75"/>
        <v>210</v>
      </c>
      <c r="R179" s="62">
        <f t="shared" si="76"/>
        <v>180</v>
      </c>
      <c r="S179" s="62">
        <f t="shared" si="77"/>
        <v>150</v>
      </c>
    </row>
    <row r="180" spans="1:19" x14ac:dyDescent="0.2">
      <c r="A180" s="17"/>
      <c r="B180" s="87"/>
      <c r="C180" s="66"/>
      <c r="D180" s="84">
        <v>2038</v>
      </c>
      <c r="E180" s="7" t="s">
        <v>683</v>
      </c>
      <c r="F180" s="7"/>
      <c r="G180" s="10" t="s">
        <v>602</v>
      </c>
      <c r="H180" s="58">
        <v>85</v>
      </c>
      <c r="I180" s="58">
        <f t="shared" si="68"/>
        <v>77</v>
      </c>
      <c r="J180" s="58">
        <f t="shared" si="69"/>
        <v>68</v>
      </c>
      <c r="K180" s="58">
        <f t="shared" si="70"/>
        <v>60</v>
      </c>
      <c r="L180" s="58">
        <f t="shared" si="71"/>
        <v>51</v>
      </c>
      <c r="M180" s="58">
        <f t="shared" si="72"/>
        <v>43</v>
      </c>
      <c r="N180" s="62">
        <v>0</v>
      </c>
      <c r="O180" s="62">
        <f t="shared" si="73"/>
        <v>0</v>
      </c>
      <c r="P180" s="62">
        <f t="shared" si="74"/>
        <v>0</v>
      </c>
      <c r="Q180" s="62">
        <f t="shared" si="75"/>
        <v>0</v>
      </c>
      <c r="R180" s="62">
        <f t="shared" si="76"/>
        <v>0</v>
      </c>
      <c r="S180" s="62">
        <f t="shared" si="77"/>
        <v>0</v>
      </c>
    </row>
    <row r="181" spans="1:19" x14ac:dyDescent="0.2">
      <c r="A181" s="17"/>
      <c r="B181" s="87"/>
      <c r="C181" s="66"/>
      <c r="D181" s="84">
        <v>2041</v>
      </c>
      <c r="E181" s="7" t="s">
        <v>684</v>
      </c>
      <c r="F181" s="7"/>
      <c r="G181" s="10" t="s">
        <v>603</v>
      </c>
      <c r="H181" s="58">
        <v>100</v>
      </c>
      <c r="I181" s="58">
        <f t="shared" si="68"/>
        <v>90</v>
      </c>
      <c r="J181" s="58">
        <f t="shared" si="69"/>
        <v>80</v>
      </c>
      <c r="K181" s="58">
        <f t="shared" si="70"/>
        <v>70</v>
      </c>
      <c r="L181" s="58">
        <f t="shared" si="71"/>
        <v>60</v>
      </c>
      <c r="M181" s="58">
        <f t="shared" si="72"/>
        <v>50</v>
      </c>
      <c r="N181" s="62">
        <v>0</v>
      </c>
      <c r="O181" s="62">
        <f t="shared" si="73"/>
        <v>0</v>
      </c>
      <c r="P181" s="62">
        <f t="shared" si="74"/>
        <v>0</v>
      </c>
      <c r="Q181" s="62">
        <f t="shared" si="75"/>
        <v>0</v>
      </c>
      <c r="R181" s="62">
        <f t="shared" si="76"/>
        <v>0</v>
      </c>
      <c r="S181" s="62">
        <f t="shared" si="77"/>
        <v>0</v>
      </c>
    </row>
    <row r="182" spans="1:19" x14ac:dyDescent="0.2">
      <c r="A182" s="17"/>
      <c r="B182" s="87"/>
      <c r="C182" s="66"/>
      <c r="D182" s="84">
        <v>2043</v>
      </c>
      <c r="E182" s="7" t="s">
        <v>685</v>
      </c>
      <c r="F182" s="7"/>
      <c r="G182" s="10" t="s">
        <v>604</v>
      </c>
      <c r="H182" s="58">
        <v>100</v>
      </c>
      <c r="I182" s="58">
        <f t="shared" si="68"/>
        <v>90</v>
      </c>
      <c r="J182" s="58">
        <f t="shared" si="69"/>
        <v>80</v>
      </c>
      <c r="K182" s="58">
        <f t="shared" si="70"/>
        <v>70</v>
      </c>
      <c r="L182" s="58">
        <f t="shared" si="71"/>
        <v>60</v>
      </c>
      <c r="M182" s="58">
        <f t="shared" si="72"/>
        <v>50</v>
      </c>
      <c r="N182" s="62">
        <v>0</v>
      </c>
      <c r="O182" s="62">
        <f t="shared" si="73"/>
        <v>0</v>
      </c>
      <c r="P182" s="62">
        <f t="shared" si="74"/>
        <v>0</v>
      </c>
      <c r="Q182" s="62">
        <f t="shared" si="75"/>
        <v>0</v>
      </c>
      <c r="R182" s="62">
        <f t="shared" si="76"/>
        <v>0</v>
      </c>
      <c r="S182" s="62">
        <f t="shared" si="77"/>
        <v>0</v>
      </c>
    </row>
    <row r="183" spans="1:19" x14ac:dyDescent="0.2">
      <c r="A183" s="17"/>
      <c r="B183" s="87"/>
      <c r="C183" s="66"/>
      <c r="D183" s="84">
        <v>2039</v>
      </c>
      <c r="E183" s="7" t="s">
        <v>686</v>
      </c>
      <c r="F183" s="7"/>
      <c r="G183" s="10" t="s">
        <v>605</v>
      </c>
      <c r="H183" s="58">
        <v>100</v>
      </c>
      <c r="I183" s="58">
        <f t="shared" si="68"/>
        <v>90</v>
      </c>
      <c r="J183" s="58">
        <f t="shared" si="69"/>
        <v>80</v>
      </c>
      <c r="K183" s="58">
        <f t="shared" si="70"/>
        <v>70</v>
      </c>
      <c r="L183" s="58">
        <f t="shared" si="71"/>
        <v>60</v>
      </c>
      <c r="M183" s="58">
        <f t="shared" si="72"/>
        <v>50</v>
      </c>
      <c r="N183" s="62">
        <v>0</v>
      </c>
      <c r="O183" s="62">
        <f t="shared" si="73"/>
        <v>0</v>
      </c>
      <c r="P183" s="62">
        <f t="shared" si="74"/>
        <v>0</v>
      </c>
      <c r="Q183" s="62">
        <f t="shared" si="75"/>
        <v>0</v>
      </c>
      <c r="R183" s="62">
        <f t="shared" si="76"/>
        <v>0</v>
      </c>
      <c r="S183" s="62">
        <f t="shared" si="77"/>
        <v>0</v>
      </c>
    </row>
    <row r="184" spans="1:19" x14ac:dyDescent="0.2">
      <c r="A184" s="17"/>
      <c r="B184" s="87"/>
      <c r="C184" s="66"/>
      <c r="D184" s="84">
        <v>2429</v>
      </c>
      <c r="E184" s="7" t="s">
        <v>687</v>
      </c>
      <c r="F184" s="7"/>
      <c r="G184" s="10" t="s">
        <v>606</v>
      </c>
      <c r="H184" s="58">
        <v>290</v>
      </c>
      <c r="I184" s="58">
        <f t="shared" si="68"/>
        <v>261</v>
      </c>
      <c r="J184" s="58">
        <f t="shared" si="69"/>
        <v>232</v>
      </c>
      <c r="K184" s="58">
        <f t="shared" si="70"/>
        <v>203</v>
      </c>
      <c r="L184" s="58">
        <f t="shared" si="71"/>
        <v>174</v>
      </c>
      <c r="M184" s="58">
        <f t="shared" si="72"/>
        <v>145</v>
      </c>
      <c r="N184" s="62">
        <v>0</v>
      </c>
      <c r="O184" s="62">
        <f t="shared" si="73"/>
        <v>0</v>
      </c>
      <c r="P184" s="62">
        <f t="shared" si="74"/>
        <v>0</v>
      </c>
      <c r="Q184" s="62">
        <f t="shared" si="75"/>
        <v>0</v>
      </c>
      <c r="R184" s="62">
        <f t="shared" si="76"/>
        <v>0</v>
      </c>
      <c r="S184" s="62">
        <f t="shared" si="77"/>
        <v>0</v>
      </c>
    </row>
    <row r="185" spans="1:19" x14ac:dyDescent="0.2">
      <c r="A185" s="98" t="s">
        <v>2</v>
      </c>
      <c r="B185" s="114" t="s">
        <v>3</v>
      </c>
      <c r="C185" s="126" t="s">
        <v>26</v>
      </c>
      <c r="D185" s="19">
        <v>2034</v>
      </c>
      <c r="E185" s="7" t="s">
        <v>27</v>
      </c>
      <c r="F185" s="7"/>
      <c r="G185" s="10" t="s">
        <v>28</v>
      </c>
      <c r="H185" s="58">
        <v>40</v>
      </c>
      <c r="I185" s="58">
        <f t="shared" si="68"/>
        <v>36</v>
      </c>
      <c r="J185" s="58">
        <f t="shared" si="69"/>
        <v>32</v>
      </c>
      <c r="K185" s="58">
        <f t="shared" si="70"/>
        <v>28</v>
      </c>
      <c r="L185" s="58">
        <f t="shared" si="71"/>
        <v>24</v>
      </c>
      <c r="M185" s="58">
        <f t="shared" si="72"/>
        <v>20</v>
      </c>
      <c r="N185" s="62">
        <f t="shared" ref="N185:N209" si="78">ROUNDDOWN(H185*1.15,0)</f>
        <v>46</v>
      </c>
      <c r="O185" s="62">
        <f t="shared" si="73"/>
        <v>42</v>
      </c>
      <c r="P185" s="62">
        <f t="shared" si="74"/>
        <v>37</v>
      </c>
      <c r="Q185" s="62">
        <f t="shared" si="75"/>
        <v>33</v>
      </c>
      <c r="R185" s="62">
        <f t="shared" si="76"/>
        <v>28</v>
      </c>
      <c r="S185" s="62">
        <f t="shared" si="77"/>
        <v>23</v>
      </c>
    </row>
    <row r="186" spans="1:19" x14ac:dyDescent="0.2">
      <c r="A186" s="122"/>
      <c r="B186" s="125"/>
      <c r="C186" s="127"/>
      <c r="D186" s="19">
        <v>2034</v>
      </c>
      <c r="E186" s="7" t="s">
        <v>29</v>
      </c>
      <c r="F186" s="7"/>
      <c r="G186" s="10" t="s">
        <v>30</v>
      </c>
      <c r="H186" s="58">
        <v>40</v>
      </c>
      <c r="I186" s="58">
        <f t="shared" si="68"/>
        <v>36</v>
      </c>
      <c r="J186" s="58">
        <f t="shared" si="69"/>
        <v>32</v>
      </c>
      <c r="K186" s="58">
        <f t="shared" si="70"/>
        <v>28</v>
      </c>
      <c r="L186" s="58">
        <f t="shared" si="71"/>
        <v>24</v>
      </c>
      <c r="M186" s="58">
        <f t="shared" si="72"/>
        <v>20</v>
      </c>
      <c r="N186" s="62">
        <f t="shared" si="78"/>
        <v>46</v>
      </c>
      <c r="O186" s="62">
        <f t="shared" si="73"/>
        <v>42</v>
      </c>
      <c r="P186" s="62">
        <f t="shared" si="74"/>
        <v>37</v>
      </c>
      <c r="Q186" s="62">
        <f t="shared" si="75"/>
        <v>33</v>
      </c>
      <c r="R186" s="62">
        <f t="shared" si="76"/>
        <v>28</v>
      </c>
      <c r="S186" s="62">
        <f t="shared" si="77"/>
        <v>23</v>
      </c>
    </row>
    <row r="187" spans="1:19" x14ac:dyDescent="0.2">
      <c r="A187" s="122"/>
      <c r="B187" s="125"/>
      <c r="C187" s="127"/>
      <c r="D187" s="19">
        <v>1213</v>
      </c>
      <c r="E187" s="7" t="s">
        <v>31</v>
      </c>
      <c r="F187" s="7"/>
      <c r="G187" s="10" t="s">
        <v>32</v>
      </c>
      <c r="H187" s="58">
        <v>57</v>
      </c>
      <c r="I187" s="58">
        <f t="shared" si="68"/>
        <v>52</v>
      </c>
      <c r="J187" s="58">
        <f t="shared" si="69"/>
        <v>46</v>
      </c>
      <c r="K187" s="58">
        <f t="shared" si="70"/>
        <v>40</v>
      </c>
      <c r="L187" s="58">
        <f t="shared" si="71"/>
        <v>35</v>
      </c>
      <c r="M187" s="58">
        <f t="shared" si="72"/>
        <v>29</v>
      </c>
      <c r="N187" s="62">
        <f t="shared" si="78"/>
        <v>65</v>
      </c>
      <c r="O187" s="62">
        <f t="shared" si="73"/>
        <v>59</v>
      </c>
      <c r="P187" s="62">
        <f t="shared" si="74"/>
        <v>52</v>
      </c>
      <c r="Q187" s="62">
        <f t="shared" si="75"/>
        <v>46</v>
      </c>
      <c r="R187" s="62">
        <f t="shared" si="76"/>
        <v>39</v>
      </c>
      <c r="S187" s="62">
        <f t="shared" si="77"/>
        <v>33</v>
      </c>
    </row>
    <row r="188" spans="1:19" x14ac:dyDescent="0.2">
      <c r="A188" s="122"/>
      <c r="B188" s="125"/>
      <c r="C188" s="127"/>
      <c r="D188" s="19">
        <v>1215</v>
      </c>
      <c r="E188" s="7" t="s">
        <v>33</v>
      </c>
      <c r="F188" s="7"/>
      <c r="G188" s="10" t="s">
        <v>34</v>
      </c>
      <c r="H188" s="58">
        <v>166</v>
      </c>
      <c r="I188" s="58">
        <f t="shared" si="68"/>
        <v>150</v>
      </c>
      <c r="J188" s="58">
        <f t="shared" si="69"/>
        <v>133</v>
      </c>
      <c r="K188" s="58">
        <f t="shared" si="70"/>
        <v>117</v>
      </c>
      <c r="L188" s="58">
        <f t="shared" si="71"/>
        <v>100</v>
      </c>
      <c r="M188" s="58">
        <f t="shared" si="72"/>
        <v>83</v>
      </c>
      <c r="N188" s="62">
        <f t="shared" si="78"/>
        <v>190</v>
      </c>
      <c r="O188" s="62">
        <f t="shared" si="73"/>
        <v>171</v>
      </c>
      <c r="P188" s="62">
        <f t="shared" si="74"/>
        <v>152</v>
      </c>
      <c r="Q188" s="62">
        <f t="shared" si="75"/>
        <v>133</v>
      </c>
      <c r="R188" s="62">
        <f t="shared" si="76"/>
        <v>114</v>
      </c>
      <c r="S188" s="62">
        <f t="shared" si="77"/>
        <v>95</v>
      </c>
    </row>
    <row r="189" spans="1:19" x14ac:dyDescent="0.2">
      <c r="A189" s="122"/>
      <c r="B189" s="125"/>
      <c r="C189" s="127"/>
      <c r="D189" s="19">
        <v>1269</v>
      </c>
      <c r="E189" s="7" t="s">
        <v>35</v>
      </c>
      <c r="F189" s="7"/>
      <c r="G189" s="10" t="s">
        <v>36</v>
      </c>
      <c r="H189" s="58">
        <v>100</v>
      </c>
      <c r="I189" s="58">
        <f t="shared" si="68"/>
        <v>90</v>
      </c>
      <c r="J189" s="58">
        <f t="shared" si="69"/>
        <v>80</v>
      </c>
      <c r="K189" s="58">
        <f t="shared" si="70"/>
        <v>70</v>
      </c>
      <c r="L189" s="58">
        <f t="shared" si="71"/>
        <v>60</v>
      </c>
      <c r="M189" s="58">
        <f t="shared" si="72"/>
        <v>50</v>
      </c>
      <c r="N189" s="62">
        <f t="shared" si="78"/>
        <v>115</v>
      </c>
      <c r="O189" s="62">
        <f t="shared" si="73"/>
        <v>104</v>
      </c>
      <c r="P189" s="62">
        <f t="shared" si="74"/>
        <v>92</v>
      </c>
      <c r="Q189" s="62">
        <f t="shared" si="75"/>
        <v>81</v>
      </c>
      <c r="R189" s="62">
        <f t="shared" si="76"/>
        <v>69</v>
      </c>
      <c r="S189" s="62">
        <f t="shared" si="77"/>
        <v>58</v>
      </c>
    </row>
    <row r="190" spans="1:19" x14ac:dyDescent="0.2">
      <c r="A190" s="122"/>
      <c r="B190" s="125"/>
      <c r="C190" s="127"/>
      <c r="D190" s="19">
        <v>1265</v>
      </c>
      <c r="E190" s="7" t="s">
        <v>37</v>
      </c>
      <c r="F190" s="7"/>
      <c r="G190" s="10" t="s">
        <v>38</v>
      </c>
      <c r="H190" s="58">
        <v>40</v>
      </c>
      <c r="I190" s="58">
        <f t="shared" si="68"/>
        <v>36</v>
      </c>
      <c r="J190" s="58">
        <f t="shared" si="69"/>
        <v>32</v>
      </c>
      <c r="K190" s="58">
        <f t="shared" si="70"/>
        <v>28</v>
      </c>
      <c r="L190" s="58">
        <f t="shared" si="71"/>
        <v>24</v>
      </c>
      <c r="M190" s="58">
        <f t="shared" si="72"/>
        <v>20</v>
      </c>
      <c r="N190" s="62">
        <f t="shared" si="78"/>
        <v>46</v>
      </c>
      <c r="O190" s="62">
        <f t="shared" si="73"/>
        <v>42</v>
      </c>
      <c r="P190" s="62">
        <f t="shared" si="74"/>
        <v>37</v>
      </c>
      <c r="Q190" s="62">
        <f t="shared" si="75"/>
        <v>33</v>
      </c>
      <c r="R190" s="62">
        <f t="shared" si="76"/>
        <v>28</v>
      </c>
      <c r="S190" s="62">
        <f t="shared" si="77"/>
        <v>23</v>
      </c>
    </row>
    <row r="191" spans="1:19" x14ac:dyDescent="0.2">
      <c r="A191" s="122"/>
      <c r="B191" s="125"/>
      <c r="C191" s="127"/>
      <c r="D191" s="19">
        <v>2035</v>
      </c>
      <c r="E191" s="7" t="s">
        <v>39</v>
      </c>
      <c r="F191" s="7"/>
      <c r="G191" s="10" t="s">
        <v>40</v>
      </c>
      <c r="H191" s="58">
        <v>42</v>
      </c>
      <c r="I191" s="58">
        <f t="shared" si="68"/>
        <v>38</v>
      </c>
      <c r="J191" s="58">
        <f t="shared" si="69"/>
        <v>34</v>
      </c>
      <c r="K191" s="58">
        <f t="shared" si="70"/>
        <v>30</v>
      </c>
      <c r="L191" s="58">
        <f t="shared" si="71"/>
        <v>26</v>
      </c>
      <c r="M191" s="58">
        <f t="shared" si="72"/>
        <v>21</v>
      </c>
      <c r="N191" s="62">
        <f t="shared" si="78"/>
        <v>48</v>
      </c>
      <c r="O191" s="62">
        <f t="shared" si="73"/>
        <v>44</v>
      </c>
      <c r="P191" s="62">
        <f t="shared" si="74"/>
        <v>39</v>
      </c>
      <c r="Q191" s="62">
        <f t="shared" si="75"/>
        <v>34</v>
      </c>
      <c r="R191" s="62">
        <f t="shared" si="76"/>
        <v>29</v>
      </c>
      <c r="S191" s="62">
        <f t="shared" si="77"/>
        <v>24</v>
      </c>
    </row>
    <row r="192" spans="1:19" x14ac:dyDescent="0.2">
      <c r="A192" s="122"/>
      <c r="B192" s="125"/>
      <c r="C192" s="127"/>
      <c r="D192" s="19">
        <v>1271</v>
      </c>
      <c r="E192" s="7" t="s">
        <v>41</v>
      </c>
      <c r="F192" s="7"/>
      <c r="G192" s="10" t="s">
        <v>42</v>
      </c>
      <c r="H192" s="58">
        <v>57</v>
      </c>
      <c r="I192" s="58">
        <f t="shared" si="68"/>
        <v>52</v>
      </c>
      <c r="J192" s="58">
        <f t="shared" si="69"/>
        <v>46</v>
      </c>
      <c r="K192" s="58">
        <f t="shared" si="70"/>
        <v>40</v>
      </c>
      <c r="L192" s="58">
        <f t="shared" si="71"/>
        <v>35</v>
      </c>
      <c r="M192" s="58">
        <f t="shared" si="72"/>
        <v>29</v>
      </c>
      <c r="N192" s="62">
        <f t="shared" si="78"/>
        <v>65</v>
      </c>
      <c r="O192" s="62">
        <f t="shared" si="73"/>
        <v>59</v>
      </c>
      <c r="P192" s="62">
        <f t="shared" si="74"/>
        <v>52</v>
      </c>
      <c r="Q192" s="62">
        <f t="shared" si="75"/>
        <v>46</v>
      </c>
      <c r="R192" s="62">
        <f t="shared" si="76"/>
        <v>39</v>
      </c>
      <c r="S192" s="62">
        <f t="shared" si="77"/>
        <v>33</v>
      </c>
    </row>
    <row r="193" spans="1:19" x14ac:dyDescent="0.2">
      <c r="A193" s="122"/>
      <c r="B193" s="125"/>
      <c r="C193" s="127"/>
      <c r="D193" s="19">
        <v>1271</v>
      </c>
      <c r="E193" s="7" t="s">
        <v>43</v>
      </c>
      <c r="F193" s="7"/>
      <c r="G193" s="10" t="s">
        <v>44</v>
      </c>
      <c r="H193" s="58">
        <v>57</v>
      </c>
      <c r="I193" s="58">
        <f t="shared" si="68"/>
        <v>52</v>
      </c>
      <c r="J193" s="58">
        <f t="shared" si="69"/>
        <v>46</v>
      </c>
      <c r="K193" s="58">
        <f t="shared" si="70"/>
        <v>40</v>
      </c>
      <c r="L193" s="58">
        <f t="shared" si="71"/>
        <v>35</v>
      </c>
      <c r="M193" s="58">
        <f t="shared" si="72"/>
        <v>29</v>
      </c>
      <c r="N193" s="62">
        <f t="shared" si="78"/>
        <v>65</v>
      </c>
      <c r="O193" s="62">
        <f t="shared" si="73"/>
        <v>59</v>
      </c>
      <c r="P193" s="62">
        <f t="shared" si="74"/>
        <v>52</v>
      </c>
      <c r="Q193" s="62">
        <f t="shared" si="75"/>
        <v>46</v>
      </c>
      <c r="R193" s="62">
        <f t="shared" si="76"/>
        <v>39</v>
      </c>
      <c r="S193" s="62">
        <f t="shared" si="77"/>
        <v>33</v>
      </c>
    </row>
    <row r="194" spans="1:19" x14ac:dyDescent="0.2">
      <c r="A194" s="122"/>
      <c r="B194" s="125"/>
      <c r="C194" s="127"/>
      <c r="D194" s="19">
        <v>1219</v>
      </c>
      <c r="E194" s="7" t="s">
        <v>45</v>
      </c>
      <c r="F194" s="7"/>
      <c r="G194" s="10" t="s">
        <v>46</v>
      </c>
      <c r="H194" s="58">
        <v>56</v>
      </c>
      <c r="I194" s="58">
        <f t="shared" si="68"/>
        <v>51</v>
      </c>
      <c r="J194" s="58">
        <f t="shared" si="69"/>
        <v>45</v>
      </c>
      <c r="K194" s="58">
        <f t="shared" si="70"/>
        <v>40</v>
      </c>
      <c r="L194" s="58">
        <f t="shared" si="71"/>
        <v>34</v>
      </c>
      <c r="M194" s="58">
        <f t="shared" si="72"/>
        <v>28</v>
      </c>
      <c r="N194" s="62">
        <f t="shared" si="78"/>
        <v>64</v>
      </c>
      <c r="O194" s="62">
        <f t="shared" si="73"/>
        <v>58</v>
      </c>
      <c r="P194" s="62">
        <f t="shared" si="74"/>
        <v>52</v>
      </c>
      <c r="Q194" s="62">
        <f t="shared" si="75"/>
        <v>45</v>
      </c>
      <c r="R194" s="62">
        <f t="shared" si="76"/>
        <v>39</v>
      </c>
      <c r="S194" s="62">
        <f t="shared" si="77"/>
        <v>32</v>
      </c>
    </row>
    <row r="195" spans="1:19" x14ac:dyDescent="0.2">
      <c r="A195" s="122"/>
      <c r="B195" s="125"/>
      <c r="C195" s="127"/>
      <c r="D195" s="19">
        <v>1220</v>
      </c>
      <c r="E195" s="7" t="s">
        <v>47</v>
      </c>
      <c r="F195" s="7"/>
      <c r="G195" s="10" t="s">
        <v>48</v>
      </c>
      <c r="H195" s="58">
        <v>56</v>
      </c>
      <c r="I195" s="58">
        <f t="shared" si="68"/>
        <v>51</v>
      </c>
      <c r="J195" s="58">
        <f t="shared" si="69"/>
        <v>45</v>
      </c>
      <c r="K195" s="58">
        <f t="shared" si="70"/>
        <v>40</v>
      </c>
      <c r="L195" s="58">
        <f t="shared" si="71"/>
        <v>34</v>
      </c>
      <c r="M195" s="58">
        <f t="shared" si="72"/>
        <v>28</v>
      </c>
      <c r="N195" s="62">
        <f t="shared" si="78"/>
        <v>64</v>
      </c>
      <c r="O195" s="62">
        <f t="shared" si="73"/>
        <v>58</v>
      </c>
      <c r="P195" s="62">
        <f t="shared" si="74"/>
        <v>52</v>
      </c>
      <c r="Q195" s="62">
        <f t="shared" si="75"/>
        <v>45</v>
      </c>
      <c r="R195" s="62">
        <f t="shared" si="76"/>
        <v>39</v>
      </c>
      <c r="S195" s="62">
        <f t="shared" si="77"/>
        <v>32</v>
      </c>
    </row>
    <row r="196" spans="1:19" x14ac:dyDescent="0.2">
      <c r="A196" s="122"/>
      <c r="B196" s="125"/>
      <c r="C196" s="127"/>
      <c r="D196" s="19">
        <v>1221</v>
      </c>
      <c r="E196" s="7" t="s">
        <v>49</v>
      </c>
      <c r="F196" s="7"/>
      <c r="G196" s="10" t="s">
        <v>50</v>
      </c>
      <c r="H196" s="58">
        <v>56</v>
      </c>
      <c r="I196" s="58">
        <f t="shared" si="68"/>
        <v>51</v>
      </c>
      <c r="J196" s="58">
        <f t="shared" si="69"/>
        <v>45</v>
      </c>
      <c r="K196" s="58">
        <f t="shared" si="70"/>
        <v>40</v>
      </c>
      <c r="L196" s="58">
        <f t="shared" si="71"/>
        <v>34</v>
      </c>
      <c r="M196" s="58">
        <f t="shared" si="72"/>
        <v>28</v>
      </c>
      <c r="N196" s="62">
        <f t="shared" si="78"/>
        <v>64</v>
      </c>
      <c r="O196" s="62">
        <f t="shared" si="73"/>
        <v>58</v>
      </c>
      <c r="P196" s="62">
        <f t="shared" si="74"/>
        <v>52</v>
      </c>
      <c r="Q196" s="62">
        <f t="shared" si="75"/>
        <v>45</v>
      </c>
      <c r="R196" s="62">
        <f t="shared" si="76"/>
        <v>39</v>
      </c>
      <c r="S196" s="62">
        <f t="shared" si="77"/>
        <v>32</v>
      </c>
    </row>
    <row r="197" spans="1:19" x14ac:dyDescent="0.2">
      <c r="A197" s="122"/>
      <c r="B197" s="125"/>
      <c r="C197" s="127"/>
      <c r="D197" s="19">
        <v>1222</v>
      </c>
      <c r="E197" s="7" t="s">
        <v>51</v>
      </c>
      <c r="F197" s="7"/>
      <c r="G197" s="10" t="s">
        <v>52</v>
      </c>
      <c r="H197" s="58">
        <v>81</v>
      </c>
      <c r="I197" s="58">
        <f t="shared" si="68"/>
        <v>73</v>
      </c>
      <c r="J197" s="58">
        <f t="shared" si="69"/>
        <v>65</v>
      </c>
      <c r="K197" s="58">
        <f t="shared" si="70"/>
        <v>57</v>
      </c>
      <c r="L197" s="58">
        <f t="shared" si="71"/>
        <v>49</v>
      </c>
      <c r="M197" s="58">
        <f t="shared" si="72"/>
        <v>41</v>
      </c>
      <c r="N197" s="62">
        <f t="shared" si="78"/>
        <v>93</v>
      </c>
      <c r="O197" s="62">
        <f t="shared" si="73"/>
        <v>84</v>
      </c>
      <c r="P197" s="62">
        <f t="shared" si="74"/>
        <v>75</v>
      </c>
      <c r="Q197" s="62">
        <f t="shared" si="75"/>
        <v>66</v>
      </c>
      <c r="R197" s="62">
        <f t="shared" si="76"/>
        <v>56</v>
      </c>
      <c r="S197" s="62">
        <f t="shared" si="77"/>
        <v>47</v>
      </c>
    </row>
    <row r="198" spans="1:19" x14ac:dyDescent="0.2">
      <c r="A198" s="122"/>
      <c r="B198" s="125"/>
      <c r="C198" s="127"/>
      <c r="D198" s="19">
        <v>2033</v>
      </c>
      <c r="E198" s="7" t="s">
        <v>53</v>
      </c>
      <c r="F198" s="7"/>
      <c r="G198" s="10" t="s">
        <v>54</v>
      </c>
      <c r="H198" s="58">
        <v>68</v>
      </c>
      <c r="I198" s="58">
        <f t="shared" si="68"/>
        <v>62</v>
      </c>
      <c r="J198" s="58">
        <f t="shared" si="69"/>
        <v>55</v>
      </c>
      <c r="K198" s="58">
        <f t="shared" si="70"/>
        <v>48</v>
      </c>
      <c r="L198" s="58">
        <f t="shared" si="71"/>
        <v>41</v>
      </c>
      <c r="M198" s="58">
        <f t="shared" si="72"/>
        <v>34</v>
      </c>
      <c r="N198" s="62">
        <f t="shared" si="78"/>
        <v>78</v>
      </c>
      <c r="O198" s="62">
        <f t="shared" si="73"/>
        <v>71</v>
      </c>
      <c r="P198" s="62">
        <f t="shared" si="74"/>
        <v>63</v>
      </c>
      <c r="Q198" s="62">
        <f t="shared" si="75"/>
        <v>55</v>
      </c>
      <c r="R198" s="62">
        <f t="shared" si="76"/>
        <v>47</v>
      </c>
      <c r="S198" s="62">
        <f t="shared" si="77"/>
        <v>39</v>
      </c>
    </row>
    <row r="199" spans="1:19" x14ac:dyDescent="0.2">
      <c r="A199" s="122"/>
      <c r="B199" s="125"/>
      <c r="C199" s="127"/>
      <c r="D199" s="19">
        <v>1263</v>
      </c>
      <c r="E199" s="7" t="s">
        <v>55</v>
      </c>
      <c r="F199" s="7"/>
      <c r="G199" s="10" t="s">
        <v>56</v>
      </c>
      <c r="H199" s="58">
        <v>40</v>
      </c>
      <c r="I199" s="58">
        <f t="shared" si="68"/>
        <v>36</v>
      </c>
      <c r="J199" s="58">
        <f t="shared" si="69"/>
        <v>32</v>
      </c>
      <c r="K199" s="58">
        <f t="shared" si="70"/>
        <v>28</v>
      </c>
      <c r="L199" s="58">
        <f t="shared" si="71"/>
        <v>24</v>
      </c>
      <c r="M199" s="58">
        <f t="shared" si="72"/>
        <v>20</v>
      </c>
      <c r="N199" s="62">
        <f t="shared" si="78"/>
        <v>46</v>
      </c>
      <c r="O199" s="62">
        <f t="shared" si="73"/>
        <v>42</v>
      </c>
      <c r="P199" s="62">
        <f t="shared" si="74"/>
        <v>37</v>
      </c>
      <c r="Q199" s="62">
        <f t="shared" si="75"/>
        <v>33</v>
      </c>
      <c r="R199" s="62">
        <f t="shared" si="76"/>
        <v>28</v>
      </c>
      <c r="S199" s="62">
        <f t="shared" si="77"/>
        <v>23</v>
      </c>
    </row>
    <row r="200" spans="1:19" x14ac:dyDescent="0.2">
      <c r="A200" s="122"/>
      <c r="B200" s="125"/>
      <c r="C200" s="127"/>
      <c r="D200" s="19">
        <v>1223</v>
      </c>
      <c r="E200" s="7" t="s">
        <v>57</v>
      </c>
      <c r="F200" s="7"/>
      <c r="G200" s="10" t="s">
        <v>58</v>
      </c>
      <c r="H200" s="58">
        <v>55</v>
      </c>
      <c r="I200" s="58">
        <f t="shared" si="68"/>
        <v>50</v>
      </c>
      <c r="J200" s="58">
        <f t="shared" si="69"/>
        <v>44</v>
      </c>
      <c r="K200" s="58">
        <f t="shared" si="70"/>
        <v>39</v>
      </c>
      <c r="L200" s="58">
        <f t="shared" si="71"/>
        <v>33</v>
      </c>
      <c r="M200" s="58">
        <f t="shared" si="72"/>
        <v>28</v>
      </c>
      <c r="N200" s="62">
        <f t="shared" si="78"/>
        <v>63</v>
      </c>
      <c r="O200" s="62">
        <f t="shared" si="73"/>
        <v>57</v>
      </c>
      <c r="P200" s="62">
        <f t="shared" si="74"/>
        <v>51</v>
      </c>
      <c r="Q200" s="62">
        <f t="shared" si="75"/>
        <v>45</v>
      </c>
      <c r="R200" s="62">
        <f t="shared" si="76"/>
        <v>38</v>
      </c>
      <c r="S200" s="62">
        <f t="shared" si="77"/>
        <v>32</v>
      </c>
    </row>
    <row r="201" spans="1:19" x14ac:dyDescent="0.2">
      <c r="A201" s="122"/>
      <c r="B201" s="125"/>
      <c r="C201" s="127"/>
      <c r="D201" s="19">
        <v>1223</v>
      </c>
      <c r="E201" s="7" t="s">
        <v>59</v>
      </c>
      <c r="F201" s="7"/>
      <c r="G201" s="10" t="s">
        <v>60</v>
      </c>
      <c r="H201" s="58">
        <v>55</v>
      </c>
      <c r="I201" s="58">
        <f t="shared" si="68"/>
        <v>50</v>
      </c>
      <c r="J201" s="58">
        <f t="shared" si="69"/>
        <v>44</v>
      </c>
      <c r="K201" s="58">
        <f t="shared" si="70"/>
        <v>39</v>
      </c>
      <c r="L201" s="58">
        <f t="shared" si="71"/>
        <v>33</v>
      </c>
      <c r="M201" s="58">
        <f t="shared" si="72"/>
        <v>28</v>
      </c>
      <c r="N201" s="62">
        <f t="shared" si="78"/>
        <v>63</v>
      </c>
      <c r="O201" s="62">
        <f t="shared" si="73"/>
        <v>57</v>
      </c>
      <c r="P201" s="62">
        <f t="shared" si="74"/>
        <v>51</v>
      </c>
      <c r="Q201" s="62">
        <f t="shared" si="75"/>
        <v>45</v>
      </c>
      <c r="R201" s="62">
        <f t="shared" si="76"/>
        <v>38</v>
      </c>
      <c r="S201" s="62">
        <f t="shared" si="77"/>
        <v>32</v>
      </c>
    </row>
    <row r="202" spans="1:19" x14ac:dyDescent="0.2">
      <c r="A202" s="122"/>
      <c r="B202" s="125"/>
      <c r="C202" s="127"/>
      <c r="D202" s="19">
        <v>1224</v>
      </c>
      <c r="E202" s="7" t="s">
        <v>61</v>
      </c>
      <c r="F202" s="7"/>
      <c r="G202" s="10" t="s">
        <v>62</v>
      </c>
      <c r="H202" s="58">
        <v>55</v>
      </c>
      <c r="I202" s="58">
        <f t="shared" si="68"/>
        <v>50</v>
      </c>
      <c r="J202" s="58">
        <f t="shared" si="69"/>
        <v>44</v>
      </c>
      <c r="K202" s="58">
        <f t="shared" si="70"/>
        <v>39</v>
      </c>
      <c r="L202" s="58">
        <f t="shared" si="71"/>
        <v>33</v>
      </c>
      <c r="M202" s="58">
        <f t="shared" si="72"/>
        <v>28</v>
      </c>
      <c r="N202" s="62">
        <f t="shared" si="78"/>
        <v>63</v>
      </c>
      <c r="O202" s="62">
        <f t="shared" si="73"/>
        <v>57</v>
      </c>
      <c r="P202" s="62">
        <f t="shared" si="74"/>
        <v>51</v>
      </c>
      <c r="Q202" s="62">
        <f t="shared" si="75"/>
        <v>45</v>
      </c>
      <c r="R202" s="62">
        <f t="shared" si="76"/>
        <v>38</v>
      </c>
      <c r="S202" s="62">
        <f t="shared" si="77"/>
        <v>32</v>
      </c>
    </row>
    <row r="203" spans="1:19" x14ac:dyDescent="0.2">
      <c r="A203" s="122"/>
      <c r="B203" s="125"/>
      <c r="C203" s="127"/>
      <c r="D203" s="84">
        <v>2341</v>
      </c>
      <c r="E203" s="7" t="s">
        <v>688</v>
      </c>
      <c r="F203" s="7"/>
      <c r="G203" s="10" t="s">
        <v>63</v>
      </c>
      <c r="H203" s="58">
        <v>59</v>
      </c>
      <c r="I203" s="58">
        <f t="shared" si="68"/>
        <v>54</v>
      </c>
      <c r="J203" s="58">
        <f t="shared" si="69"/>
        <v>48</v>
      </c>
      <c r="K203" s="58">
        <f t="shared" si="70"/>
        <v>42</v>
      </c>
      <c r="L203" s="58">
        <f t="shared" si="71"/>
        <v>36</v>
      </c>
      <c r="M203" s="58">
        <f t="shared" si="72"/>
        <v>30</v>
      </c>
      <c r="N203" s="62">
        <f t="shared" si="78"/>
        <v>67</v>
      </c>
      <c r="O203" s="62">
        <f t="shared" si="73"/>
        <v>61</v>
      </c>
      <c r="P203" s="62">
        <f t="shared" si="74"/>
        <v>54</v>
      </c>
      <c r="Q203" s="62">
        <f t="shared" si="75"/>
        <v>47</v>
      </c>
      <c r="R203" s="62">
        <f t="shared" si="76"/>
        <v>41</v>
      </c>
      <c r="S203" s="62">
        <f t="shared" si="77"/>
        <v>34</v>
      </c>
    </row>
    <row r="204" spans="1:19" x14ac:dyDescent="0.2">
      <c r="A204" s="122"/>
      <c r="B204" s="125"/>
      <c r="C204" s="127"/>
      <c r="D204" s="19">
        <v>1226</v>
      </c>
      <c r="E204" s="7" t="s">
        <v>64</v>
      </c>
      <c r="F204" s="7"/>
      <c r="G204" s="10" t="s">
        <v>65</v>
      </c>
      <c r="H204" s="58">
        <v>73</v>
      </c>
      <c r="I204" s="58">
        <f t="shared" si="68"/>
        <v>66</v>
      </c>
      <c r="J204" s="58">
        <f t="shared" si="69"/>
        <v>59</v>
      </c>
      <c r="K204" s="58">
        <f t="shared" si="70"/>
        <v>52</v>
      </c>
      <c r="L204" s="58">
        <f t="shared" si="71"/>
        <v>44</v>
      </c>
      <c r="M204" s="58">
        <f t="shared" si="72"/>
        <v>37</v>
      </c>
      <c r="N204" s="62">
        <f t="shared" si="78"/>
        <v>83</v>
      </c>
      <c r="O204" s="62">
        <f t="shared" si="73"/>
        <v>75</v>
      </c>
      <c r="P204" s="62">
        <f t="shared" si="74"/>
        <v>67</v>
      </c>
      <c r="Q204" s="62">
        <f t="shared" si="75"/>
        <v>59</v>
      </c>
      <c r="R204" s="62">
        <f t="shared" si="76"/>
        <v>50</v>
      </c>
      <c r="S204" s="62">
        <f t="shared" si="77"/>
        <v>42</v>
      </c>
    </row>
    <row r="205" spans="1:19" x14ac:dyDescent="0.2">
      <c r="A205" s="122"/>
      <c r="B205" s="125"/>
      <c r="C205" s="127"/>
      <c r="D205" s="19">
        <v>2112</v>
      </c>
      <c r="E205" s="7" t="s">
        <v>66</v>
      </c>
      <c r="F205" s="7"/>
      <c r="G205" s="10" t="s">
        <v>67</v>
      </c>
      <c r="H205" s="58">
        <v>55</v>
      </c>
      <c r="I205" s="58">
        <f t="shared" si="68"/>
        <v>50</v>
      </c>
      <c r="J205" s="58">
        <f t="shared" si="69"/>
        <v>44</v>
      </c>
      <c r="K205" s="58">
        <f t="shared" si="70"/>
        <v>39</v>
      </c>
      <c r="L205" s="58">
        <f t="shared" si="71"/>
        <v>33</v>
      </c>
      <c r="M205" s="58">
        <f t="shared" si="72"/>
        <v>28</v>
      </c>
      <c r="N205" s="62">
        <f t="shared" si="78"/>
        <v>63</v>
      </c>
      <c r="O205" s="62">
        <f t="shared" si="73"/>
        <v>57</v>
      </c>
      <c r="P205" s="62">
        <f t="shared" si="74"/>
        <v>51</v>
      </c>
      <c r="Q205" s="62">
        <f t="shared" si="75"/>
        <v>45</v>
      </c>
      <c r="R205" s="62">
        <f t="shared" si="76"/>
        <v>38</v>
      </c>
      <c r="S205" s="62">
        <f t="shared" si="77"/>
        <v>32</v>
      </c>
    </row>
    <row r="206" spans="1:19" x14ac:dyDescent="0.2">
      <c r="A206" s="122"/>
      <c r="B206" s="125"/>
      <c r="C206" s="127"/>
      <c r="D206" s="19">
        <v>1267</v>
      </c>
      <c r="E206" s="7" t="s">
        <v>68</v>
      </c>
      <c r="F206" s="7"/>
      <c r="G206" s="10" t="s">
        <v>69</v>
      </c>
      <c r="H206" s="58">
        <v>46</v>
      </c>
      <c r="I206" s="58">
        <f t="shared" si="68"/>
        <v>42</v>
      </c>
      <c r="J206" s="58">
        <f t="shared" si="69"/>
        <v>37</v>
      </c>
      <c r="K206" s="58">
        <f t="shared" si="70"/>
        <v>33</v>
      </c>
      <c r="L206" s="58">
        <f t="shared" si="71"/>
        <v>28</v>
      </c>
      <c r="M206" s="58">
        <f t="shared" si="72"/>
        <v>23</v>
      </c>
      <c r="N206" s="62">
        <f t="shared" si="78"/>
        <v>52</v>
      </c>
      <c r="O206" s="62">
        <f t="shared" si="73"/>
        <v>47</v>
      </c>
      <c r="P206" s="62">
        <f t="shared" si="74"/>
        <v>42</v>
      </c>
      <c r="Q206" s="62">
        <f t="shared" si="75"/>
        <v>37</v>
      </c>
      <c r="R206" s="62">
        <f t="shared" si="76"/>
        <v>32</v>
      </c>
      <c r="S206" s="62">
        <f t="shared" si="77"/>
        <v>26</v>
      </c>
    </row>
    <row r="207" spans="1:19" x14ac:dyDescent="0.2">
      <c r="A207" s="122"/>
      <c r="B207" s="125"/>
      <c r="C207" s="127"/>
      <c r="D207" s="19">
        <v>1228</v>
      </c>
      <c r="E207" s="7" t="s">
        <v>70</v>
      </c>
      <c r="F207" s="7"/>
      <c r="G207" s="10" t="s">
        <v>71</v>
      </c>
      <c r="H207" s="58">
        <v>63</v>
      </c>
      <c r="I207" s="58">
        <f t="shared" si="68"/>
        <v>57</v>
      </c>
      <c r="J207" s="58">
        <f t="shared" si="69"/>
        <v>51</v>
      </c>
      <c r="K207" s="58">
        <f t="shared" si="70"/>
        <v>45</v>
      </c>
      <c r="L207" s="58">
        <f t="shared" si="71"/>
        <v>38</v>
      </c>
      <c r="M207" s="58">
        <f t="shared" si="72"/>
        <v>32</v>
      </c>
      <c r="N207" s="62">
        <f t="shared" si="78"/>
        <v>72</v>
      </c>
      <c r="O207" s="62">
        <f t="shared" si="73"/>
        <v>65</v>
      </c>
      <c r="P207" s="62">
        <f t="shared" si="74"/>
        <v>58</v>
      </c>
      <c r="Q207" s="62">
        <f t="shared" si="75"/>
        <v>51</v>
      </c>
      <c r="R207" s="62">
        <f t="shared" si="76"/>
        <v>44</v>
      </c>
      <c r="S207" s="62">
        <f t="shared" si="77"/>
        <v>36</v>
      </c>
    </row>
    <row r="208" spans="1:19" x14ac:dyDescent="0.2">
      <c r="A208" s="122"/>
      <c r="B208" s="125"/>
      <c r="C208" s="127"/>
      <c r="D208" s="19">
        <v>1214</v>
      </c>
      <c r="E208" s="7" t="s">
        <v>72</v>
      </c>
      <c r="F208" s="8"/>
      <c r="G208" s="10" t="s">
        <v>73</v>
      </c>
      <c r="H208" s="58">
        <v>38</v>
      </c>
      <c r="I208" s="58">
        <f t="shared" si="68"/>
        <v>35</v>
      </c>
      <c r="J208" s="58">
        <f t="shared" si="69"/>
        <v>31</v>
      </c>
      <c r="K208" s="58">
        <f t="shared" si="70"/>
        <v>27</v>
      </c>
      <c r="L208" s="58">
        <f t="shared" si="71"/>
        <v>23</v>
      </c>
      <c r="M208" s="58">
        <f t="shared" si="72"/>
        <v>19</v>
      </c>
      <c r="N208" s="62">
        <f t="shared" si="78"/>
        <v>43</v>
      </c>
      <c r="O208" s="62">
        <f t="shared" si="73"/>
        <v>39</v>
      </c>
      <c r="P208" s="62">
        <f t="shared" si="74"/>
        <v>35</v>
      </c>
      <c r="Q208" s="62">
        <f t="shared" si="75"/>
        <v>31</v>
      </c>
      <c r="R208" s="62">
        <f t="shared" si="76"/>
        <v>26</v>
      </c>
      <c r="S208" s="62">
        <f t="shared" si="77"/>
        <v>22</v>
      </c>
    </row>
    <row r="209" spans="1:19" x14ac:dyDescent="0.2">
      <c r="A209" s="122"/>
      <c r="B209" s="125"/>
      <c r="C209" s="127"/>
      <c r="D209" s="84">
        <v>2501</v>
      </c>
      <c r="E209" s="7" t="s">
        <v>689</v>
      </c>
      <c r="F209" s="8"/>
      <c r="G209" s="10" t="s">
        <v>74</v>
      </c>
      <c r="H209" s="58">
        <v>202</v>
      </c>
      <c r="I209" s="58">
        <f t="shared" si="68"/>
        <v>182</v>
      </c>
      <c r="J209" s="58">
        <f t="shared" si="69"/>
        <v>162</v>
      </c>
      <c r="K209" s="58">
        <f t="shared" si="70"/>
        <v>142</v>
      </c>
      <c r="L209" s="58">
        <f t="shared" si="71"/>
        <v>122</v>
      </c>
      <c r="M209" s="58">
        <f t="shared" si="72"/>
        <v>101</v>
      </c>
      <c r="N209" s="62">
        <f t="shared" si="78"/>
        <v>232</v>
      </c>
      <c r="O209" s="62">
        <f t="shared" si="73"/>
        <v>209</v>
      </c>
      <c r="P209" s="62">
        <f t="shared" si="74"/>
        <v>186</v>
      </c>
      <c r="Q209" s="62">
        <f t="shared" si="75"/>
        <v>163</v>
      </c>
      <c r="R209" s="62">
        <f t="shared" si="76"/>
        <v>140</v>
      </c>
      <c r="S209" s="62">
        <f t="shared" si="77"/>
        <v>116</v>
      </c>
    </row>
    <row r="210" spans="1:19" x14ac:dyDescent="0.2">
      <c r="A210" s="99"/>
      <c r="B210" s="115"/>
      <c r="C210" s="128"/>
      <c r="D210" s="84">
        <v>1621</v>
      </c>
      <c r="E210" s="7" t="s">
        <v>690</v>
      </c>
      <c r="F210" s="7"/>
      <c r="G210" s="10" t="s">
        <v>609</v>
      </c>
      <c r="H210" s="58"/>
      <c r="I210" s="58">
        <f t="shared" si="68"/>
        <v>0</v>
      </c>
      <c r="J210" s="58">
        <f t="shared" si="69"/>
        <v>0</v>
      </c>
      <c r="K210" s="58">
        <f t="shared" si="70"/>
        <v>0</v>
      </c>
      <c r="L210" s="58">
        <f t="shared" si="71"/>
        <v>0</v>
      </c>
      <c r="M210" s="58">
        <f t="shared" si="72"/>
        <v>0</v>
      </c>
      <c r="N210" s="62">
        <v>95</v>
      </c>
      <c r="O210" s="62">
        <f t="shared" si="73"/>
        <v>86</v>
      </c>
      <c r="P210" s="62">
        <f t="shared" si="74"/>
        <v>76</v>
      </c>
      <c r="Q210" s="62">
        <f t="shared" si="75"/>
        <v>67</v>
      </c>
      <c r="R210" s="62">
        <f t="shared" si="76"/>
        <v>57</v>
      </c>
      <c r="S210" s="62">
        <f t="shared" si="77"/>
        <v>48</v>
      </c>
    </row>
    <row r="211" spans="1:19" outlineLevel="1" x14ac:dyDescent="0.2">
      <c r="A211" s="98" t="s">
        <v>2</v>
      </c>
      <c r="B211" s="114" t="s">
        <v>3</v>
      </c>
      <c r="C211" s="130" t="s">
        <v>75</v>
      </c>
      <c r="D211" s="19">
        <v>2005</v>
      </c>
      <c r="E211" s="7" t="s">
        <v>76</v>
      </c>
      <c r="F211" s="7"/>
      <c r="G211" s="10" t="s">
        <v>77</v>
      </c>
      <c r="H211" s="58">
        <v>31</v>
      </c>
      <c r="I211" s="58">
        <f t="shared" si="68"/>
        <v>28</v>
      </c>
      <c r="J211" s="58">
        <f t="shared" si="69"/>
        <v>25</v>
      </c>
      <c r="K211" s="58">
        <f t="shared" si="70"/>
        <v>22</v>
      </c>
      <c r="L211" s="58">
        <f t="shared" si="71"/>
        <v>19</v>
      </c>
      <c r="M211" s="58">
        <f t="shared" si="72"/>
        <v>16</v>
      </c>
      <c r="N211" s="62">
        <f>ROUNDDOWN(H211*1.15,0)</f>
        <v>35</v>
      </c>
      <c r="O211" s="62">
        <f t="shared" si="73"/>
        <v>32</v>
      </c>
      <c r="P211" s="62">
        <f t="shared" si="74"/>
        <v>28</v>
      </c>
      <c r="Q211" s="62">
        <f t="shared" si="75"/>
        <v>25</v>
      </c>
      <c r="R211" s="62">
        <f t="shared" si="76"/>
        <v>21</v>
      </c>
      <c r="S211" s="62">
        <f t="shared" si="77"/>
        <v>18</v>
      </c>
    </row>
    <row r="212" spans="1:19" outlineLevel="1" x14ac:dyDescent="0.2">
      <c r="A212" s="99"/>
      <c r="B212" s="115"/>
      <c r="C212" s="130"/>
      <c r="D212" s="19">
        <v>1986</v>
      </c>
      <c r="E212" s="7" t="s">
        <v>78</v>
      </c>
      <c r="F212" s="7"/>
      <c r="G212" s="10" t="s">
        <v>79</v>
      </c>
      <c r="H212" s="58">
        <v>32</v>
      </c>
      <c r="I212" s="58">
        <f t="shared" si="68"/>
        <v>29</v>
      </c>
      <c r="J212" s="58">
        <f t="shared" si="69"/>
        <v>26</v>
      </c>
      <c r="K212" s="58">
        <f t="shared" si="70"/>
        <v>23</v>
      </c>
      <c r="L212" s="58">
        <f t="shared" si="71"/>
        <v>20</v>
      </c>
      <c r="M212" s="58">
        <f t="shared" si="72"/>
        <v>16</v>
      </c>
      <c r="N212" s="62">
        <f>ROUNDDOWN(H212*1.15,0)</f>
        <v>36</v>
      </c>
      <c r="O212" s="62">
        <f t="shared" si="73"/>
        <v>33</v>
      </c>
      <c r="P212" s="62">
        <f t="shared" si="74"/>
        <v>29</v>
      </c>
      <c r="Q212" s="62">
        <f t="shared" si="75"/>
        <v>26</v>
      </c>
      <c r="R212" s="62">
        <f t="shared" si="76"/>
        <v>22</v>
      </c>
      <c r="S212" s="62">
        <f t="shared" si="77"/>
        <v>18</v>
      </c>
    </row>
    <row r="213" spans="1:19" outlineLevel="1" x14ac:dyDescent="0.2">
      <c r="A213" s="98" t="s">
        <v>498</v>
      </c>
      <c r="B213" s="90" t="s">
        <v>499</v>
      </c>
      <c r="C213" s="92" t="s">
        <v>500</v>
      </c>
      <c r="D213" s="21">
        <v>6044</v>
      </c>
      <c r="E213" s="7" t="s">
        <v>501</v>
      </c>
      <c r="F213" s="7"/>
      <c r="G213" s="10" t="s">
        <v>502</v>
      </c>
      <c r="H213" s="58">
        <v>1.4</v>
      </c>
      <c r="I213" s="58">
        <f>ROUNDUP(H213*0.9,2)</f>
        <v>1.26</v>
      </c>
      <c r="J213" s="58">
        <f>ROUNDUP(H213*0.75,2)</f>
        <v>1.05</v>
      </c>
      <c r="K213" s="58">
        <f t="shared" ref="K213:K225" si="79">ROUNDUP(H213*0.7,0)</f>
        <v>1</v>
      </c>
      <c r="L213" s="58">
        <f t="shared" ref="L213:L225" si="80">ROUNDUP(H213*0.6,0)</f>
        <v>1</v>
      </c>
      <c r="M213" s="58">
        <f t="shared" ref="M213:M220" si="81">ROUNDUP(H213*0.5,2)</f>
        <v>0.7</v>
      </c>
      <c r="N213" s="62">
        <f t="shared" ref="N213:N220" si="82">ROUNDDOWN(H213*1.3,2)</f>
        <v>1.82</v>
      </c>
      <c r="O213" s="64">
        <f>ROUNDUP(N213*0.9,2)</f>
        <v>1.64</v>
      </c>
      <c r="P213" s="62">
        <f t="shared" ref="P213:P225" si="83">ROUNDUP(N213*0.8,0)</f>
        <v>2</v>
      </c>
      <c r="Q213" s="62">
        <f t="shared" ref="Q213:Q225" si="84">ROUNDUP(N213*0.7,0)</f>
        <v>2</v>
      </c>
      <c r="R213" s="64">
        <f>ROUNDUP(N213*0.75,2)</f>
        <v>1.37</v>
      </c>
      <c r="S213" s="62">
        <f>ROUNDUP(N213*0.5,2)</f>
        <v>0.91</v>
      </c>
    </row>
    <row r="214" spans="1:19" outlineLevel="1" x14ac:dyDescent="0.2">
      <c r="A214" s="99"/>
      <c r="B214" s="91"/>
      <c r="C214" s="93"/>
      <c r="D214" s="21">
        <v>6045</v>
      </c>
      <c r="E214" s="7" t="s">
        <v>503</v>
      </c>
      <c r="F214" s="7"/>
      <c r="G214" s="10" t="s">
        <v>504</v>
      </c>
      <c r="H214" s="58">
        <v>1.52</v>
      </c>
      <c r="I214" s="58">
        <f t="shared" ref="I214:I220" si="85">ROUNDUP(H214*0.9,2)</f>
        <v>1.37</v>
      </c>
      <c r="J214" s="58">
        <f t="shared" ref="J214:J220" si="86">ROUNDUP(H214*0.75,2)</f>
        <v>1.1399999999999999</v>
      </c>
      <c r="K214" s="58">
        <f t="shared" si="79"/>
        <v>2</v>
      </c>
      <c r="L214" s="58">
        <f t="shared" si="80"/>
        <v>1</v>
      </c>
      <c r="M214" s="58">
        <f t="shared" si="81"/>
        <v>0.76</v>
      </c>
      <c r="N214" s="62">
        <f t="shared" si="82"/>
        <v>1.97</v>
      </c>
      <c r="O214" s="64">
        <f t="shared" ref="O214:O220" si="87">ROUNDUP(N214*0.9,2)</f>
        <v>1.78</v>
      </c>
      <c r="P214" s="62">
        <f t="shared" si="83"/>
        <v>2</v>
      </c>
      <c r="Q214" s="62">
        <f t="shared" si="84"/>
        <v>2</v>
      </c>
      <c r="R214" s="64">
        <f t="shared" ref="R214:R220" si="88">ROUNDUP(N214*0.75,2)</f>
        <v>1.48</v>
      </c>
      <c r="S214" s="62">
        <f t="shared" ref="S214:S220" si="89">ROUNDUP(N214*0.5,2)</f>
        <v>0.99</v>
      </c>
    </row>
    <row r="215" spans="1:19" outlineLevel="1" x14ac:dyDescent="0.2">
      <c r="A215" s="88" t="s">
        <v>505</v>
      </c>
      <c r="B215" s="100" t="s">
        <v>509</v>
      </c>
      <c r="C215" s="92" t="s">
        <v>506</v>
      </c>
      <c r="D215" s="25">
        <v>6008</v>
      </c>
      <c r="E215" s="7" t="s">
        <v>507</v>
      </c>
      <c r="F215" s="7"/>
      <c r="G215" s="10" t="s">
        <v>508</v>
      </c>
      <c r="H215" s="58">
        <v>3.97</v>
      </c>
      <c r="I215" s="58">
        <f t="shared" si="85"/>
        <v>3.5799999999999996</v>
      </c>
      <c r="J215" s="58">
        <f t="shared" si="86"/>
        <v>2.98</v>
      </c>
      <c r="K215" s="58">
        <f t="shared" si="79"/>
        <v>3</v>
      </c>
      <c r="L215" s="58">
        <f t="shared" si="80"/>
        <v>3</v>
      </c>
      <c r="M215" s="58">
        <f t="shared" si="81"/>
        <v>1.99</v>
      </c>
      <c r="N215" s="62">
        <f t="shared" si="82"/>
        <v>5.16</v>
      </c>
      <c r="O215" s="64">
        <f t="shared" si="87"/>
        <v>4.6499999999999995</v>
      </c>
      <c r="P215" s="62">
        <f t="shared" si="83"/>
        <v>5</v>
      </c>
      <c r="Q215" s="62">
        <f t="shared" si="84"/>
        <v>4</v>
      </c>
      <c r="R215" s="64">
        <f t="shared" si="88"/>
        <v>3.87</v>
      </c>
      <c r="S215" s="62">
        <f t="shared" si="89"/>
        <v>2.58</v>
      </c>
    </row>
    <row r="216" spans="1:19" outlineLevel="1" x14ac:dyDescent="0.2">
      <c r="A216" s="122"/>
      <c r="B216" s="117"/>
      <c r="C216" s="118"/>
      <c r="D216" s="25">
        <v>6009</v>
      </c>
      <c r="E216" s="7" t="s">
        <v>510</v>
      </c>
      <c r="F216" s="7"/>
      <c r="G216" s="10" t="s">
        <v>511</v>
      </c>
      <c r="H216" s="58">
        <v>4.95</v>
      </c>
      <c r="I216" s="58">
        <f t="shared" si="85"/>
        <v>4.46</v>
      </c>
      <c r="J216" s="58">
        <f t="shared" si="86"/>
        <v>3.7199999999999998</v>
      </c>
      <c r="K216" s="58">
        <f t="shared" si="79"/>
        <v>4</v>
      </c>
      <c r="L216" s="58">
        <f t="shared" si="80"/>
        <v>3</v>
      </c>
      <c r="M216" s="58">
        <f t="shared" si="81"/>
        <v>2.48</v>
      </c>
      <c r="N216" s="62">
        <f t="shared" si="82"/>
        <v>6.43</v>
      </c>
      <c r="O216" s="64">
        <f t="shared" si="87"/>
        <v>5.79</v>
      </c>
      <c r="P216" s="62">
        <f t="shared" si="83"/>
        <v>6</v>
      </c>
      <c r="Q216" s="62">
        <f t="shared" si="84"/>
        <v>5</v>
      </c>
      <c r="R216" s="64">
        <f t="shared" si="88"/>
        <v>4.83</v>
      </c>
      <c r="S216" s="62">
        <f t="shared" si="89"/>
        <v>3.2199999999999998</v>
      </c>
    </row>
    <row r="217" spans="1:19" outlineLevel="1" x14ac:dyDescent="0.2">
      <c r="A217" s="99"/>
      <c r="B217" s="101"/>
      <c r="C217" s="93"/>
      <c r="D217" s="25">
        <v>6011</v>
      </c>
      <c r="E217" s="7" t="s">
        <v>512</v>
      </c>
      <c r="F217" s="7"/>
      <c r="G217" s="10" t="s">
        <v>513</v>
      </c>
      <c r="H217" s="58">
        <v>5.63</v>
      </c>
      <c r="I217" s="58">
        <f t="shared" si="85"/>
        <v>5.0699999999999994</v>
      </c>
      <c r="J217" s="58">
        <f t="shared" si="86"/>
        <v>4.2299999999999995</v>
      </c>
      <c r="K217" s="58">
        <f t="shared" si="79"/>
        <v>4</v>
      </c>
      <c r="L217" s="58">
        <f t="shared" si="80"/>
        <v>4</v>
      </c>
      <c r="M217" s="58">
        <f t="shared" si="81"/>
        <v>2.82</v>
      </c>
      <c r="N217" s="62">
        <f t="shared" si="82"/>
        <v>7.31</v>
      </c>
      <c r="O217" s="64">
        <f t="shared" si="87"/>
        <v>6.58</v>
      </c>
      <c r="P217" s="62">
        <f t="shared" si="83"/>
        <v>6</v>
      </c>
      <c r="Q217" s="62">
        <f t="shared" si="84"/>
        <v>6</v>
      </c>
      <c r="R217" s="64">
        <f t="shared" si="88"/>
        <v>5.49</v>
      </c>
      <c r="S217" s="62">
        <f t="shared" si="89"/>
        <v>3.6599999999999997</v>
      </c>
    </row>
    <row r="218" spans="1:19" outlineLevel="1" x14ac:dyDescent="0.2">
      <c r="A218" s="98" t="s">
        <v>514</v>
      </c>
      <c r="B218" s="100" t="s">
        <v>515</v>
      </c>
      <c r="C218" s="92" t="s">
        <v>516</v>
      </c>
      <c r="D218" s="25">
        <v>6061</v>
      </c>
      <c r="E218" s="7" t="s">
        <v>517</v>
      </c>
      <c r="F218" s="7"/>
      <c r="G218" s="10" t="s">
        <v>518</v>
      </c>
      <c r="H218" s="58">
        <v>0.24</v>
      </c>
      <c r="I218" s="58">
        <f t="shared" si="85"/>
        <v>0.22</v>
      </c>
      <c r="J218" s="58">
        <f t="shared" si="86"/>
        <v>0.18</v>
      </c>
      <c r="K218" s="58">
        <f t="shared" si="79"/>
        <v>1</v>
      </c>
      <c r="L218" s="58">
        <f t="shared" si="80"/>
        <v>1</v>
      </c>
      <c r="M218" s="58">
        <f t="shared" si="81"/>
        <v>0.12</v>
      </c>
      <c r="N218" s="62">
        <f t="shared" si="82"/>
        <v>0.31</v>
      </c>
      <c r="O218" s="64">
        <f t="shared" si="87"/>
        <v>0.28000000000000003</v>
      </c>
      <c r="P218" s="62">
        <f t="shared" si="83"/>
        <v>1</v>
      </c>
      <c r="Q218" s="62">
        <f t="shared" si="84"/>
        <v>1</v>
      </c>
      <c r="R218" s="64">
        <f t="shared" si="88"/>
        <v>0.24000000000000002</v>
      </c>
      <c r="S218" s="62">
        <f t="shared" si="89"/>
        <v>0.16</v>
      </c>
    </row>
    <row r="219" spans="1:19" outlineLevel="1" x14ac:dyDescent="0.2">
      <c r="A219" s="122"/>
      <c r="B219" s="117"/>
      <c r="C219" s="118"/>
      <c r="D219" s="25">
        <v>6065</v>
      </c>
      <c r="E219" s="7" t="s">
        <v>519</v>
      </c>
      <c r="F219" s="7"/>
      <c r="G219" s="10" t="s">
        <v>520</v>
      </c>
      <c r="H219" s="58">
        <v>0.45</v>
      </c>
      <c r="I219" s="58">
        <f t="shared" si="85"/>
        <v>0.41000000000000003</v>
      </c>
      <c r="J219" s="58">
        <f t="shared" si="86"/>
        <v>0.34</v>
      </c>
      <c r="K219" s="58">
        <f t="shared" si="79"/>
        <v>1</v>
      </c>
      <c r="L219" s="58">
        <f t="shared" si="80"/>
        <v>1</v>
      </c>
      <c r="M219" s="58">
        <f t="shared" si="81"/>
        <v>0.23</v>
      </c>
      <c r="N219" s="62">
        <f t="shared" si="82"/>
        <v>0.57999999999999996</v>
      </c>
      <c r="O219" s="64">
        <f t="shared" si="87"/>
        <v>0.53</v>
      </c>
      <c r="P219" s="62">
        <f t="shared" si="83"/>
        <v>1</v>
      </c>
      <c r="Q219" s="62">
        <f t="shared" si="84"/>
        <v>1</v>
      </c>
      <c r="R219" s="64">
        <f t="shared" si="88"/>
        <v>0.44</v>
      </c>
      <c r="S219" s="62">
        <f t="shared" si="89"/>
        <v>0.28999999999999998</v>
      </c>
    </row>
    <row r="220" spans="1:19" outlineLevel="1" x14ac:dyDescent="0.2">
      <c r="A220" s="99"/>
      <c r="B220" s="101"/>
      <c r="C220" s="93"/>
      <c r="D220" s="25">
        <v>6066</v>
      </c>
      <c r="E220" s="7" t="s">
        <v>521</v>
      </c>
      <c r="F220" s="7"/>
      <c r="G220" s="10" t="s">
        <v>522</v>
      </c>
      <c r="H220" s="58">
        <v>0.34</v>
      </c>
      <c r="I220" s="58">
        <f t="shared" si="85"/>
        <v>0.31</v>
      </c>
      <c r="J220" s="58">
        <f t="shared" si="86"/>
        <v>0.26</v>
      </c>
      <c r="K220" s="58">
        <f t="shared" si="79"/>
        <v>1</v>
      </c>
      <c r="L220" s="58">
        <f t="shared" si="80"/>
        <v>1</v>
      </c>
      <c r="M220" s="58">
        <f t="shared" si="81"/>
        <v>0.17</v>
      </c>
      <c r="N220" s="62">
        <f t="shared" si="82"/>
        <v>0.44</v>
      </c>
      <c r="O220" s="64">
        <f t="shared" si="87"/>
        <v>0.4</v>
      </c>
      <c r="P220" s="62">
        <f t="shared" si="83"/>
        <v>1</v>
      </c>
      <c r="Q220" s="62">
        <f t="shared" si="84"/>
        <v>1</v>
      </c>
      <c r="R220" s="64">
        <f t="shared" si="88"/>
        <v>0.33</v>
      </c>
      <c r="S220" s="62">
        <f t="shared" si="89"/>
        <v>0.22</v>
      </c>
    </row>
    <row r="221" spans="1:19" outlineLevel="1" x14ac:dyDescent="0.2">
      <c r="A221" s="14" t="s">
        <v>523</v>
      </c>
      <c r="B221" s="73" t="s">
        <v>524</v>
      </c>
      <c r="C221" s="20" t="s">
        <v>525</v>
      </c>
      <c r="D221" s="25">
        <v>6304</v>
      </c>
      <c r="E221" s="7" t="s">
        <v>526</v>
      </c>
      <c r="F221" s="7"/>
      <c r="G221" s="10" t="s">
        <v>527</v>
      </c>
      <c r="H221" s="58">
        <v>67</v>
      </c>
      <c r="I221" s="58">
        <f t="shared" ref="I221:I224" si="90">ROUNDUP(H221*0.9,0)</f>
        <v>61</v>
      </c>
      <c r="J221" s="58">
        <f t="shared" ref="J221:J224" si="91">ROUNDUP(H221*0.75,0)</f>
        <v>51</v>
      </c>
      <c r="K221" s="58">
        <f t="shared" si="79"/>
        <v>47</v>
      </c>
      <c r="L221" s="58">
        <f t="shared" si="80"/>
        <v>41</v>
      </c>
      <c r="M221" s="58">
        <f>ROUNDUP(H221*0.5,0)</f>
        <v>34</v>
      </c>
      <c r="N221" s="62">
        <f>ROUNDDOWN(H221*1.3,0)</f>
        <v>87</v>
      </c>
      <c r="O221" s="62">
        <f t="shared" ref="O221:O224" si="92">ROUNDUP(N221*0.9,0)</f>
        <v>79</v>
      </c>
      <c r="P221" s="62">
        <f t="shared" si="83"/>
        <v>70</v>
      </c>
      <c r="Q221" s="62">
        <f t="shared" si="84"/>
        <v>61</v>
      </c>
      <c r="R221" s="62">
        <f t="shared" ref="R221:R224" si="93">ROUNDUP(N221*0.75,0)</f>
        <v>66</v>
      </c>
      <c r="S221" s="62">
        <f t="shared" ref="S221:S224" si="94">ROUNDUP(N221*0.5,0)</f>
        <v>44</v>
      </c>
    </row>
    <row r="222" spans="1:19" outlineLevel="1" x14ac:dyDescent="0.2">
      <c r="A222" s="40" t="s">
        <v>528</v>
      </c>
      <c r="B222" s="75" t="s">
        <v>529</v>
      </c>
      <c r="C222" s="15" t="s">
        <v>530</v>
      </c>
      <c r="D222" s="9">
        <v>4110</v>
      </c>
      <c r="E222" s="7" t="s">
        <v>531</v>
      </c>
      <c r="F222" s="7"/>
      <c r="G222" s="10" t="s">
        <v>532</v>
      </c>
      <c r="H222" s="58">
        <v>31</v>
      </c>
      <c r="I222" s="58">
        <f t="shared" si="90"/>
        <v>28</v>
      </c>
      <c r="J222" s="58">
        <f t="shared" si="91"/>
        <v>24</v>
      </c>
      <c r="K222" s="58">
        <f t="shared" si="79"/>
        <v>22</v>
      </c>
      <c r="L222" s="58">
        <f t="shared" si="80"/>
        <v>19</v>
      </c>
      <c r="M222" s="58">
        <f>ROUNDUP(H222*0.5,0)</f>
        <v>16</v>
      </c>
      <c r="N222" s="62">
        <f>ROUNDDOWN(H222*1.3,0)</f>
        <v>40</v>
      </c>
      <c r="O222" s="62">
        <f t="shared" si="92"/>
        <v>36</v>
      </c>
      <c r="P222" s="62">
        <f t="shared" si="83"/>
        <v>32</v>
      </c>
      <c r="Q222" s="62">
        <f t="shared" si="84"/>
        <v>28</v>
      </c>
      <c r="R222" s="62">
        <f t="shared" si="93"/>
        <v>30</v>
      </c>
      <c r="S222" s="62">
        <f t="shared" si="94"/>
        <v>20</v>
      </c>
    </row>
    <row r="223" spans="1:19" outlineLevel="1" x14ac:dyDescent="0.2">
      <c r="A223" s="26" t="s">
        <v>533</v>
      </c>
      <c r="B223" s="73" t="s">
        <v>534</v>
      </c>
      <c r="C223" s="27" t="s">
        <v>535</v>
      </c>
      <c r="D223" s="21">
        <v>4113</v>
      </c>
      <c r="E223" s="7" t="s">
        <v>536</v>
      </c>
      <c r="F223" s="7"/>
      <c r="G223" s="10" t="s">
        <v>537</v>
      </c>
      <c r="H223" s="58">
        <v>50</v>
      </c>
      <c r="I223" s="58">
        <f t="shared" si="90"/>
        <v>45</v>
      </c>
      <c r="J223" s="58">
        <f t="shared" si="91"/>
        <v>38</v>
      </c>
      <c r="K223" s="58">
        <f t="shared" si="79"/>
        <v>35</v>
      </c>
      <c r="L223" s="58">
        <f t="shared" si="80"/>
        <v>30</v>
      </c>
      <c r="M223" s="58">
        <f>ROUNDUP(H223*0.5,0)</f>
        <v>25</v>
      </c>
      <c r="N223" s="62">
        <f>ROUNDDOWN(H223*1.3,0)</f>
        <v>65</v>
      </c>
      <c r="O223" s="62">
        <f t="shared" si="92"/>
        <v>59</v>
      </c>
      <c r="P223" s="62">
        <f t="shared" si="83"/>
        <v>52</v>
      </c>
      <c r="Q223" s="62">
        <f t="shared" si="84"/>
        <v>46</v>
      </c>
      <c r="R223" s="62">
        <f t="shared" si="93"/>
        <v>49</v>
      </c>
      <c r="S223" s="62">
        <f t="shared" si="94"/>
        <v>33</v>
      </c>
    </row>
    <row r="224" spans="1:19" outlineLevel="1" x14ac:dyDescent="0.2">
      <c r="A224" s="14" t="s">
        <v>538</v>
      </c>
      <c r="B224" s="72" t="s">
        <v>539</v>
      </c>
      <c r="C224" s="20" t="s">
        <v>540</v>
      </c>
      <c r="D224" s="35">
        <v>4112</v>
      </c>
      <c r="E224" s="7" t="s">
        <v>541</v>
      </c>
      <c r="F224" s="7"/>
      <c r="G224" s="10" t="s">
        <v>542</v>
      </c>
      <c r="H224" s="58">
        <v>107</v>
      </c>
      <c r="I224" s="58">
        <f t="shared" si="90"/>
        <v>97</v>
      </c>
      <c r="J224" s="58">
        <f t="shared" si="91"/>
        <v>81</v>
      </c>
      <c r="K224" s="58">
        <f t="shared" si="79"/>
        <v>75</v>
      </c>
      <c r="L224" s="58">
        <f t="shared" si="80"/>
        <v>65</v>
      </c>
      <c r="M224" s="58">
        <f>ROUNDUP(H224*0.5,0)</f>
        <v>54</v>
      </c>
      <c r="N224" s="62">
        <f>ROUNDDOWN(H224*1.3,0)</f>
        <v>139</v>
      </c>
      <c r="O224" s="62">
        <f t="shared" si="92"/>
        <v>126</v>
      </c>
      <c r="P224" s="62">
        <f t="shared" si="83"/>
        <v>112</v>
      </c>
      <c r="Q224" s="62">
        <f t="shared" si="84"/>
        <v>98</v>
      </c>
      <c r="R224" s="62">
        <f t="shared" si="93"/>
        <v>105</v>
      </c>
      <c r="S224" s="62">
        <f t="shared" si="94"/>
        <v>70</v>
      </c>
    </row>
    <row r="225" spans="1:19" outlineLevel="1" x14ac:dyDescent="0.2">
      <c r="A225" s="14"/>
      <c r="B225" s="72" t="s">
        <v>543</v>
      </c>
      <c r="C225" s="20" t="s">
        <v>544</v>
      </c>
      <c r="D225" s="83">
        <v>9409</v>
      </c>
      <c r="E225" s="7" t="s">
        <v>691</v>
      </c>
      <c r="F225" s="7"/>
      <c r="G225" s="10" t="s">
        <v>545</v>
      </c>
      <c r="H225" s="58">
        <v>6.09</v>
      </c>
      <c r="I225" s="58">
        <f>ROUNDUP(H225*0.9,2)</f>
        <v>5.49</v>
      </c>
      <c r="J225" s="58">
        <f>ROUNDUP(H225*0.75,2)</f>
        <v>4.5699999999999994</v>
      </c>
      <c r="K225" s="58">
        <f t="shared" si="79"/>
        <v>5</v>
      </c>
      <c r="L225" s="58">
        <f t="shared" si="80"/>
        <v>4</v>
      </c>
      <c r="M225" s="58">
        <f>ROUNDUP(H225*0.5,2)</f>
        <v>3.05</v>
      </c>
      <c r="N225" s="62">
        <f>ROUNDDOWN(H225*1.3,0)</f>
        <v>7</v>
      </c>
      <c r="O225" s="64">
        <f t="shared" ref="O225" si="95">ROUNDUP(N225*0.9,2)</f>
        <v>6.3</v>
      </c>
      <c r="P225" s="62">
        <f t="shared" si="83"/>
        <v>6</v>
      </c>
      <c r="Q225" s="62">
        <f t="shared" si="84"/>
        <v>5</v>
      </c>
      <c r="R225" s="64">
        <f t="shared" ref="R225" si="96">ROUNDUP(N225*0.75,2)</f>
        <v>5.25</v>
      </c>
      <c r="S225" s="62">
        <f t="shared" ref="S225" si="97">ROUNDUP(N225*0.5,2)</f>
        <v>3.5</v>
      </c>
    </row>
    <row r="226" spans="1:19" ht="14.25" x14ac:dyDescent="0.3">
      <c r="A226" s="1"/>
      <c r="B226" s="41"/>
      <c r="C226" s="2"/>
      <c r="D226" s="3"/>
      <c r="E226" s="4"/>
      <c r="F226" s="4"/>
      <c r="G226" s="5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</row>
    <row r="227" spans="1:19" x14ac:dyDescent="0.2">
      <c r="A227" s="129" t="s">
        <v>546</v>
      </c>
      <c r="B227" s="129"/>
      <c r="C227" s="129"/>
      <c r="D227" s="129"/>
      <c r="E227" s="129"/>
      <c r="F227" s="129"/>
      <c r="G227" s="129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</row>
    <row r="228" spans="1:19" ht="15.75" customHeight="1" x14ac:dyDescent="0.2">
      <c r="A228" s="129"/>
      <c r="B228" s="129"/>
      <c r="C228" s="129"/>
      <c r="D228" s="129"/>
      <c r="E228" s="129"/>
      <c r="F228" s="129"/>
      <c r="G228" s="129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</row>
    <row r="229" spans="1:19" ht="15.75" customHeight="1" x14ac:dyDescent="0.2">
      <c r="A229" s="78"/>
      <c r="B229" s="78"/>
      <c r="C229" s="78"/>
      <c r="D229" s="78"/>
      <c r="E229" s="78"/>
      <c r="F229" s="78"/>
      <c r="G229" s="78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</row>
    <row r="230" spans="1:19" ht="15.75" customHeight="1" x14ac:dyDescent="0.2">
      <c r="A230" s="78"/>
      <c r="B230" s="78"/>
      <c r="C230" s="78"/>
      <c r="D230" s="78"/>
      <c r="E230" s="78"/>
      <c r="F230" s="78"/>
      <c r="G230" s="78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</row>
    <row r="231" spans="1:19" ht="15.75" customHeight="1" x14ac:dyDescent="0.2">
      <c r="A231" s="78"/>
      <c r="B231" s="78"/>
      <c r="C231" s="78"/>
      <c r="D231" s="78"/>
      <c r="E231" s="78"/>
      <c r="F231" s="78"/>
      <c r="G231" s="78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</row>
    <row r="232" spans="1:19" x14ac:dyDescent="0.2">
      <c r="A232" s="42"/>
      <c r="B232" s="42"/>
      <c r="C232" s="42"/>
      <c r="D232" s="42"/>
      <c r="E232" s="42"/>
      <c r="F232" s="42"/>
      <c r="G232" s="42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</row>
    <row r="233" spans="1:19" x14ac:dyDescent="0.2">
      <c r="A233" s="1"/>
      <c r="B233" s="41"/>
      <c r="C233" s="2"/>
      <c r="D233" s="3"/>
      <c r="E233" s="43"/>
      <c r="F233" s="43"/>
      <c r="G233" s="44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</row>
    <row r="234" spans="1:19" ht="12.75" customHeight="1" x14ac:dyDescent="0.2">
      <c r="A234" s="102" t="s">
        <v>641</v>
      </c>
      <c r="B234" s="104" t="s">
        <v>693</v>
      </c>
      <c r="C234" s="106" t="s">
        <v>627</v>
      </c>
      <c r="D234" s="108" t="s">
        <v>547</v>
      </c>
      <c r="E234" s="131" t="s">
        <v>548</v>
      </c>
      <c r="F234" s="132"/>
      <c r="G234" s="133"/>
      <c r="H234" s="137" t="s">
        <v>692</v>
      </c>
      <c r="I234" s="60"/>
      <c r="J234" s="60"/>
      <c r="K234" s="60"/>
      <c r="L234" s="60"/>
      <c r="M234" s="60"/>
      <c r="N234" s="60"/>
    </row>
    <row r="235" spans="1:19" x14ac:dyDescent="0.2">
      <c r="A235" s="103"/>
      <c r="B235" s="105"/>
      <c r="C235" s="107"/>
      <c r="D235" s="109"/>
      <c r="E235" s="134"/>
      <c r="F235" s="135"/>
      <c r="G235" s="136"/>
      <c r="H235" s="138"/>
      <c r="I235" s="60"/>
      <c r="J235" s="60"/>
      <c r="K235" s="60"/>
      <c r="L235" s="60"/>
      <c r="M235" s="60"/>
      <c r="N235" s="60"/>
    </row>
    <row r="236" spans="1:19" x14ac:dyDescent="0.2">
      <c r="A236" s="22" t="s">
        <v>549</v>
      </c>
      <c r="B236" s="144" t="s">
        <v>550</v>
      </c>
      <c r="C236" s="45" t="s">
        <v>551</v>
      </c>
      <c r="D236" s="46" t="s">
        <v>552</v>
      </c>
      <c r="E236" s="147" t="s">
        <v>553</v>
      </c>
      <c r="F236" s="148"/>
      <c r="G236" s="149"/>
      <c r="H236" s="47">
        <v>276</v>
      </c>
      <c r="I236" s="60"/>
      <c r="J236" s="60"/>
      <c r="K236" s="60"/>
      <c r="L236" s="60"/>
      <c r="M236" s="60"/>
      <c r="N236" s="60"/>
    </row>
    <row r="237" spans="1:19" x14ac:dyDescent="0.2">
      <c r="A237" s="22" t="s">
        <v>554</v>
      </c>
      <c r="B237" s="145"/>
      <c r="C237" s="48" t="s">
        <v>555</v>
      </c>
      <c r="D237" s="49" t="s">
        <v>556</v>
      </c>
      <c r="E237" s="150" t="s">
        <v>557</v>
      </c>
      <c r="F237" s="151"/>
      <c r="G237" s="152"/>
      <c r="H237" s="47">
        <v>240</v>
      </c>
      <c r="I237" s="60"/>
      <c r="J237" s="60"/>
      <c r="K237" s="60"/>
      <c r="L237" s="60"/>
      <c r="M237" s="60"/>
      <c r="N237" s="60"/>
    </row>
    <row r="238" spans="1:19" x14ac:dyDescent="0.2">
      <c r="A238" s="22" t="s">
        <v>558</v>
      </c>
      <c r="B238" s="146"/>
      <c r="C238" s="48" t="s">
        <v>559</v>
      </c>
      <c r="D238" s="49" t="s">
        <v>560</v>
      </c>
      <c r="E238" s="50" t="s">
        <v>617</v>
      </c>
      <c r="F238" s="69"/>
      <c r="G238" s="51"/>
      <c r="H238" s="47">
        <v>144</v>
      </c>
      <c r="I238" s="60"/>
      <c r="J238" s="60"/>
      <c r="K238" s="60"/>
      <c r="L238" s="60"/>
      <c r="M238" s="60"/>
      <c r="N238" s="60"/>
    </row>
    <row r="239" spans="1:19" x14ac:dyDescent="0.2">
      <c r="A239" s="22" t="s">
        <v>561</v>
      </c>
      <c r="B239" s="30" t="s">
        <v>562</v>
      </c>
      <c r="C239" s="48" t="s">
        <v>559</v>
      </c>
      <c r="D239" s="49" t="s">
        <v>560</v>
      </c>
      <c r="E239" s="147" t="s">
        <v>617</v>
      </c>
      <c r="F239" s="148"/>
      <c r="G239" s="149"/>
      <c r="H239" s="47">
        <v>144</v>
      </c>
      <c r="I239" s="60"/>
      <c r="J239" s="60"/>
      <c r="K239" s="60"/>
      <c r="L239" s="60"/>
      <c r="M239" s="60"/>
      <c r="N239" s="60"/>
    </row>
    <row r="240" spans="1:19" x14ac:dyDescent="0.2">
      <c r="A240" s="22" t="s">
        <v>563</v>
      </c>
      <c r="B240" s="79" t="s">
        <v>564</v>
      </c>
      <c r="C240" s="48" t="s">
        <v>565</v>
      </c>
      <c r="D240" s="49" t="s">
        <v>566</v>
      </c>
      <c r="E240" s="147" t="s">
        <v>567</v>
      </c>
      <c r="F240" s="148"/>
      <c r="G240" s="149"/>
      <c r="H240" s="47">
        <v>15000</v>
      </c>
      <c r="I240" s="60"/>
      <c r="J240" s="60"/>
      <c r="K240" s="60"/>
      <c r="L240" s="60"/>
      <c r="M240" s="60"/>
      <c r="N240" s="60"/>
    </row>
    <row r="241" spans="1:19" x14ac:dyDescent="0.2">
      <c r="A241" s="22" t="s">
        <v>568</v>
      </c>
      <c r="B241" s="79" t="s">
        <v>569</v>
      </c>
      <c r="C241" s="48" t="s">
        <v>565</v>
      </c>
      <c r="D241" s="49" t="s">
        <v>642</v>
      </c>
      <c r="E241" s="147" t="s">
        <v>570</v>
      </c>
      <c r="F241" s="148"/>
      <c r="G241" s="149"/>
      <c r="H241" s="47">
        <v>30000</v>
      </c>
      <c r="I241" s="60"/>
      <c r="J241" s="60"/>
      <c r="K241" s="60"/>
      <c r="L241" s="60"/>
      <c r="M241" s="60"/>
      <c r="N241" s="60"/>
    </row>
    <row r="242" spans="1:19" x14ac:dyDescent="0.2">
      <c r="A242" s="22" t="s">
        <v>571</v>
      </c>
      <c r="B242" s="140" t="s">
        <v>572</v>
      </c>
      <c r="C242" s="48" t="s">
        <v>573</v>
      </c>
      <c r="D242" s="49" t="s">
        <v>574</v>
      </c>
      <c r="E242" s="50" t="s">
        <v>575</v>
      </c>
      <c r="F242" s="69"/>
      <c r="G242" s="51"/>
      <c r="H242" s="47">
        <v>22000</v>
      </c>
      <c r="I242" s="60"/>
      <c r="J242" s="60"/>
      <c r="K242" s="60"/>
      <c r="L242" s="60"/>
      <c r="M242" s="60"/>
      <c r="N242" s="60"/>
    </row>
    <row r="243" spans="1:19" x14ac:dyDescent="0.2">
      <c r="A243" s="22" t="s">
        <v>576</v>
      </c>
      <c r="B243" s="141"/>
      <c r="C243" s="52" t="s">
        <v>573</v>
      </c>
      <c r="D243" s="25" t="s">
        <v>577</v>
      </c>
      <c r="E243" s="53" t="s">
        <v>578</v>
      </c>
      <c r="F243" s="53"/>
      <c r="G243" s="54"/>
      <c r="H243" s="47">
        <v>25000</v>
      </c>
      <c r="I243" s="60"/>
      <c r="J243" s="60"/>
      <c r="K243" s="60"/>
      <c r="L243" s="60"/>
      <c r="M243" s="60"/>
      <c r="N243" s="60"/>
    </row>
    <row r="244" spans="1:19" x14ac:dyDescent="0.2">
      <c r="A244" s="22" t="s">
        <v>579</v>
      </c>
      <c r="B244" s="140" t="s">
        <v>572</v>
      </c>
      <c r="C244" s="48" t="s">
        <v>573</v>
      </c>
      <c r="D244" s="49" t="s">
        <v>580</v>
      </c>
      <c r="E244" s="143" t="s">
        <v>581</v>
      </c>
      <c r="F244" s="143"/>
      <c r="G244" s="143"/>
      <c r="H244" s="47">
        <v>18000</v>
      </c>
      <c r="I244" s="60"/>
      <c r="J244" s="60"/>
      <c r="K244" s="60"/>
      <c r="L244" s="60"/>
      <c r="M244" s="60"/>
      <c r="N244" s="60"/>
    </row>
    <row r="245" spans="1:19" x14ac:dyDescent="0.2">
      <c r="A245" s="22" t="s">
        <v>582</v>
      </c>
      <c r="B245" s="142"/>
      <c r="C245" s="48" t="s">
        <v>573</v>
      </c>
      <c r="D245" s="49" t="s">
        <v>583</v>
      </c>
      <c r="E245" s="143" t="s">
        <v>584</v>
      </c>
      <c r="F245" s="143"/>
      <c r="G245" s="143"/>
      <c r="H245" s="47">
        <v>30000</v>
      </c>
      <c r="I245" s="60"/>
      <c r="J245" s="60"/>
      <c r="K245" s="60"/>
      <c r="L245" s="60"/>
      <c r="M245" s="60"/>
      <c r="N245" s="60"/>
    </row>
    <row r="246" spans="1:19" x14ac:dyDescent="0.2">
      <c r="A246" s="22" t="s">
        <v>585</v>
      </c>
      <c r="B246" s="141"/>
      <c r="C246" s="48" t="s">
        <v>573</v>
      </c>
      <c r="D246" s="49" t="s">
        <v>586</v>
      </c>
      <c r="E246" s="143" t="s">
        <v>587</v>
      </c>
      <c r="F246" s="143"/>
      <c r="G246" s="143"/>
      <c r="H246" s="47">
        <v>50000</v>
      </c>
      <c r="I246" s="60"/>
      <c r="J246" s="60"/>
      <c r="K246" s="60"/>
      <c r="L246" s="60"/>
      <c r="M246" s="60"/>
      <c r="N246" s="60"/>
      <c r="S246" s="12"/>
    </row>
    <row r="247" spans="1:19" x14ac:dyDescent="0.2">
      <c r="A247" s="55"/>
      <c r="B247" s="56"/>
      <c r="C247" s="2"/>
      <c r="D247" s="3"/>
      <c r="E247" s="6"/>
      <c r="F247" s="6"/>
      <c r="G247" s="6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12"/>
    </row>
    <row r="248" spans="1:19" x14ac:dyDescent="0.2">
      <c r="A248" s="55"/>
      <c r="B248" s="56"/>
      <c r="C248" s="2"/>
      <c r="D248" s="3"/>
      <c r="E248" s="6"/>
      <c r="F248" s="6"/>
      <c r="G248" s="6"/>
      <c r="H248" s="60"/>
      <c r="I248" s="55"/>
      <c r="J248" s="77"/>
      <c r="K248" s="76"/>
      <c r="L248" s="76"/>
      <c r="M248" s="76"/>
      <c r="N248" s="76"/>
      <c r="O248" s="76"/>
      <c r="P248" s="76"/>
      <c r="Q248" s="76"/>
      <c r="R248" s="76"/>
      <c r="S248" s="12"/>
    </row>
    <row r="249" spans="1:19" x14ac:dyDescent="0.2">
      <c r="A249" s="139" t="s">
        <v>625</v>
      </c>
      <c r="B249" s="139"/>
      <c r="C249" s="139"/>
      <c r="D249" s="139"/>
      <c r="E249" s="139"/>
      <c r="F249" s="139"/>
      <c r="G249" s="139"/>
      <c r="H249" s="139"/>
      <c r="I249" s="55"/>
      <c r="J249" s="60"/>
      <c r="K249" s="60"/>
      <c r="L249" s="76"/>
      <c r="M249" s="76"/>
      <c r="N249" s="76"/>
      <c r="O249" s="76"/>
      <c r="P249" s="76"/>
      <c r="Q249" s="76"/>
      <c r="R249" s="76"/>
    </row>
  </sheetData>
  <mergeCells count="108">
    <mergeCell ref="A234:A235"/>
    <mergeCell ref="B234:B235"/>
    <mergeCell ref="C234:C235"/>
    <mergeCell ref="D234:D235"/>
    <mergeCell ref="E234:G235"/>
    <mergeCell ref="H234:H235"/>
    <mergeCell ref="A249:H249"/>
    <mergeCell ref="B242:B243"/>
    <mergeCell ref="B244:B246"/>
    <mergeCell ref="E244:G244"/>
    <mergeCell ref="E245:G245"/>
    <mergeCell ref="E246:G246"/>
    <mergeCell ref="B236:B238"/>
    <mergeCell ref="E236:G236"/>
    <mergeCell ref="E237:G237"/>
    <mergeCell ref="E239:G239"/>
    <mergeCell ref="E240:G240"/>
    <mergeCell ref="E241:G241"/>
    <mergeCell ref="A215:A217"/>
    <mergeCell ref="C215:C217"/>
    <mergeCell ref="A218:A220"/>
    <mergeCell ref="B218:B220"/>
    <mergeCell ref="C218:C220"/>
    <mergeCell ref="A227:G228"/>
    <mergeCell ref="A211:A212"/>
    <mergeCell ref="B211:B212"/>
    <mergeCell ref="C211:C212"/>
    <mergeCell ref="A213:A214"/>
    <mergeCell ref="B213:B214"/>
    <mergeCell ref="C213:C214"/>
    <mergeCell ref="B215:B217"/>
    <mergeCell ref="A154:A177"/>
    <mergeCell ref="B154:B177"/>
    <mergeCell ref="C154:C177"/>
    <mergeCell ref="A185:A210"/>
    <mergeCell ref="B185:B210"/>
    <mergeCell ref="C185:C210"/>
    <mergeCell ref="A122:A125"/>
    <mergeCell ref="B122:B125"/>
    <mergeCell ref="C122:C125"/>
    <mergeCell ref="A126:A153"/>
    <mergeCell ref="B126:B153"/>
    <mergeCell ref="C126:C153"/>
    <mergeCell ref="A114:A115"/>
    <mergeCell ref="B114:B115"/>
    <mergeCell ref="C114:C115"/>
    <mergeCell ref="A116:A118"/>
    <mergeCell ref="B116:B118"/>
    <mergeCell ref="C116:C118"/>
    <mergeCell ref="A100:A101"/>
    <mergeCell ref="B100:B101"/>
    <mergeCell ref="C100:C101"/>
    <mergeCell ref="A107:A109"/>
    <mergeCell ref="B107:B109"/>
    <mergeCell ref="C107:C109"/>
    <mergeCell ref="A94:A97"/>
    <mergeCell ref="B94:B97"/>
    <mergeCell ref="C94:C97"/>
    <mergeCell ref="A98:A99"/>
    <mergeCell ref="B98:B99"/>
    <mergeCell ref="C98:C99"/>
    <mergeCell ref="A87:A91"/>
    <mergeCell ref="B87:B91"/>
    <mergeCell ref="C87:C91"/>
    <mergeCell ref="A92:A93"/>
    <mergeCell ref="B92:B93"/>
    <mergeCell ref="C92:C93"/>
    <mergeCell ref="A81:A82"/>
    <mergeCell ref="B81:B82"/>
    <mergeCell ref="C81:C82"/>
    <mergeCell ref="A84:A86"/>
    <mergeCell ref="B84:B86"/>
    <mergeCell ref="C84:C86"/>
    <mergeCell ref="A77:A78"/>
    <mergeCell ref="B77:B78"/>
    <mergeCell ref="C77:C78"/>
    <mergeCell ref="A45:A46"/>
    <mergeCell ref="B45:B46"/>
    <mergeCell ref="C45:C46"/>
    <mergeCell ref="A49:A74"/>
    <mergeCell ref="B49:B74"/>
    <mergeCell ref="C49:C74"/>
    <mergeCell ref="A21:A33"/>
    <mergeCell ref="B21:B33"/>
    <mergeCell ref="C21:C33"/>
    <mergeCell ref="A38:A39"/>
    <mergeCell ref="B38:B39"/>
    <mergeCell ref="C38:C39"/>
    <mergeCell ref="A40:A42"/>
    <mergeCell ref="B40:B42"/>
    <mergeCell ref="C40:C42"/>
    <mergeCell ref="A36:A37"/>
    <mergeCell ref="B36:B37"/>
    <mergeCell ref="C36:C37"/>
    <mergeCell ref="A16:A17"/>
    <mergeCell ref="B16:B17"/>
    <mergeCell ref="C16:C17"/>
    <mergeCell ref="H4:M4"/>
    <mergeCell ref="N4:S4"/>
    <mergeCell ref="A10:A11"/>
    <mergeCell ref="B10:B11"/>
    <mergeCell ref="C10:C11"/>
    <mergeCell ref="A4:A5"/>
    <mergeCell ref="B4:B5"/>
    <mergeCell ref="C4:C5"/>
    <mergeCell ref="D4:D5"/>
    <mergeCell ref="E4:E5"/>
    <mergeCell ref="G4:G5"/>
  </mergeCells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&amp;LCo.Di.Pr.A. Trento&amp;CPagina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 1</vt:lpstr>
      <vt:lpstr>'Foglio 1'!Area_stampa</vt:lpstr>
      <vt:lpstr>'Foglio 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User05</cp:lastModifiedBy>
  <cp:lastPrinted>2025-02-27T07:40:36Z</cp:lastPrinted>
  <dcterms:created xsi:type="dcterms:W3CDTF">2020-03-31T08:15:45Z</dcterms:created>
  <dcterms:modified xsi:type="dcterms:W3CDTF">2026-03-03T15:39:23Z</dcterms:modified>
</cp:coreProperties>
</file>